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firstSheet="4" activeTab="4"/>
  </bookViews>
  <sheets>
    <sheet name="Лист1" sheetId="1" r:id="rId1"/>
    <sheet name="Лист2" sheetId="2" r:id="rId2"/>
    <sheet name="Лист5" sheetId="3" r:id="rId3"/>
    <sheet name="Лист4" sheetId="4" r:id="rId4"/>
    <sheet name="2016-2017" sheetId="5" r:id="rId5"/>
  </sheets>
  <definedNames/>
  <calcPr fullCalcOnLoad="1"/>
</workbook>
</file>

<file path=xl/sharedStrings.xml><?xml version="1.0" encoding="utf-8"?>
<sst xmlns="http://schemas.openxmlformats.org/spreadsheetml/2006/main" count="275" uniqueCount="158">
  <si>
    <t>кап ремонт дороги</t>
  </si>
  <si>
    <t>п/н</t>
  </si>
  <si>
    <t>текущий ремонт</t>
  </si>
  <si>
    <t>текущее содержание в/ парка</t>
  </si>
  <si>
    <t>Охрана "Кара-Курт"</t>
  </si>
  <si>
    <t>КДС</t>
  </si>
  <si>
    <t>Итого</t>
  </si>
  <si>
    <t>кап ремонт  освещение</t>
  </si>
  <si>
    <t>Всего</t>
  </si>
  <si>
    <t>Освещение</t>
  </si>
  <si>
    <t>Ремонт дороги</t>
  </si>
  <si>
    <t>Расшифровка  бюджета на 2012год по ЖКХ</t>
  </si>
  <si>
    <t xml:space="preserve">Оказание финан помощи при авар-ных работах и прочих дел местного знач-е </t>
  </si>
  <si>
    <t>Охрана нижнего парка и д/с "Колосок"</t>
  </si>
  <si>
    <t>гф-2000,0+насос1000,0+воздухока-500,0+юсаид200,0=3700,0</t>
  </si>
  <si>
    <t>СК Манас</t>
  </si>
  <si>
    <t>ДК Ленина</t>
  </si>
  <si>
    <t>Ремонт 1 этажа здании мэрии</t>
  </si>
  <si>
    <t>Погашение кредиторской задолженности</t>
  </si>
  <si>
    <t>Капитальный ремонт по школам,садикам и др.объектам</t>
  </si>
  <si>
    <t>гравирование дорог</t>
  </si>
  <si>
    <t>дорожно мостовое хозяйство</t>
  </si>
  <si>
    <t>Капитальный ремонт водопроводов по городу-актив</t>
  </si>
  <si>
    <t>Строительство музея "Славы"-актив</t>
  </si>
  <si>
    <t>Ремонт стадиона Юбилейный</t>
  </si>
  <si>
    <t>вырубка сухостоя</t>
  </si>
  <si>
    <t>Сан очистка и ремонт ирагационных сетей</t>
  </si>
  <si>
    <t>Софинансирование проектов поразвитию МСБ и инфраструктуры города</t>
  </si>
  <si>
    <t>Завершение работы по генплану.формирование зем,регистрация объектов МС</t>
  </si>
  <si>
    <t>Музыкальная школа ремонт  кровли</t>
  </si>
  <si>
    <t>Восстановительная работа  канализации "Бакыт"</t>
  </si>
  <si>
    <t>Школа-гимназия  им. Макаренко</t>
  </si>
  <si>
    <t>санитарная очистка и благоустройство города-озеленение</t>
  </si>
  <si>
    <t>прочие затраты связанные с благоустройством города</t>
  </si>
  <si>
    <t>Ремонт муниципальных объектов здравохранения (ОТБ ЦСМ Туберкул)</t>
  </si>
  <si>
    <t>Подготовка технической документации проекта кладбища</t>
  </si>
  <si>
    <t>текущий  содержание освещения</t>
  </si>
  <si>
    <t>Текущий ремонт объектов образования</t>
  </si>
  <si>
    <t>КДС (Коллекторно-дренажная сеть)</t>
  </si>
  <si>
    <t>Капитальный ремонт водопроводов по городу</t>
  </si>
  <si>
    <t>Спорткомплекс "Манас"</t>
  </si>
  <si>
    <t>ГДК  им.Ленина</t>
  </si>
  <si>
    <t>Музыкальная школа-кровля</t>
  </si>
  <si>
    <t>Текущее содержание освещения</t>
  </si>
  <si>
    <t>Благоустройство и озеленение</t>
  </si>
  <si>
    <t>Гравирование дорог</t>
  </si>
  <si>
    <t>Вырубка сухостоя</t>
  </si>
  <si>
    <t>Дорожно-мостовое хозяйство</t>
  </si>
  <si>
    <t>Прочие затраты связанные с благоустройством города</t>
  </si>
  <si>
    <t>Текущее содержание  парка</t>
  </si>
  <si>
    <t>Охрана музея "Боевой славы" и д/с "Колосок"</t>
  </si>
  <si>
    <t>Муниципальные объекты здравоохранения-текущий ремонт</t>
  </si>
  <si>
    <t>Охрана "Кара-Курт" (Мерия)</t>
  </si>
  <si>
    <t>Ремонт 1 этажа здания мэрии</t>
  </si>
  <si>
    <t xml:space="preserve">Оказание финан помощи при авар-ных работах и прочих дел местного городского знач-я </t>
  </si>
  <si>
    <t>Всего по разделу - ЖКХ</t>
  </si>
  <si>
    <t>Кап ремонт  освещение</t>
  </si>
  <si>
    <t>Кап ремонт дороги</t>
  </si>
  <si>
    <t>Ст. 3111</t>
  </si>
  <si>
    <t>Ст. 2215</t>
  </si>
  <si>
    <t>Погашение кредиторской задолженности по благоустройству города за 2011 год</t>
  </si>
  <si>
    <t>(Госрег-топосъемка. , архитект.Биоресурс)</t>
  </si>
  <si>
    <t>249,2 Пог.задолж СУ-4</t>
  </si>
  <si>
    <t>Договор</t>
  </si>
  <si>
    <t>Погаш зад 2011</t>
  </si>
  <si>
    <t>Остаток по смете</t>
  </si>
  <si>
    <r>
      <t xml:space="preserve">Строительство музея "Славы" </t>
    </r>
    <r>
      <rPr>
        <b/>
        <sz val="8"/>
        <color indexed="12"/>
        <rFont val="Arial Cyr"/>
        <family val="0"/>
      </rPr>
      <t>(Келечек - 1440,0)   (ст.3112)</t>
    </r>
  </si>
  <si>
    <t>184307 СУ -4</t>
  </si>
  <si>
    <t>28682 Элебесов</t>
  </si>
  <si>
    <t>По ЭТВ ремонт</t>
  </si>
  <si>
    <t>800= Кап.рем осв</t>
  </si>
  <si>
    <t>мебель,инвент,посуда</t>
  </si>
  <si>
    <t>Ремонт стадиона "Юбилейный" (текущ рем образов)</t>
  </si>
  <si>
    <t>Расход на 31 декабря</t>
  </si>
  <si>
    <t>Школы,детские дошкольные учреждения (10% доп.согл)</t>
  </si>
  <si>
    <t>смета- договор</t>
  </si>
  <si>
    <t>"Макаренко"</t>
  </si>
  <si>
    <t>ККП - 5000000  - (Дорожно-мостовое хоз-во)</t>
  </si>
  <si>
    <t>ККП - 150000    -  (Проект кладбища)</t>
  </si>
  <si>
    <t xml:space="preserve">ККП - 341194    -  (Ген.план) </t>
  </si>
  <si>
    <t>ККП -237228        ( Строит.музея "Славы")</t>
  </si>
  <si>
    <t xml:space="preserve">Софинансирование </t>
  </si>
  <si>
    <t>Расшифровка на 15.01.2013.2012 г.</t>
  </si>
  <si>
    <t>КДС( Коллекторно-дренажная сеть) (10% доп.согл)</t>
  </si>
  <si>
    <t xml:space="preserve">КДС (доп согл. - 79821)   10% </t>
  </si>
  <si>
    <t>Кап.рем.образов.- 496074 ( доп.соглаш.10%)</t>
  </si>
  <si>
    <t>ИТОГО</t>
  </si>
  <si>
    <t xml:space="preserve">Здравоохранение - текущий ремонт </t>
  </si>
  <si>
    <t xml:space="preserve">                                            Бухгалтер</t>
  </si>
  <si>
    <t>Н.В.Борисова</t>
  </si>
  <si>
    <t>ККП - 500000 - (Дорожно-мостовое хоз-во)</t>
  </si>
  <si>
    <t>Задолженность по договорам на 2013 год</t>
  </si>
  <si>
    <t>Ямочный ремонт дорог</t>
  </si>
  <si>
    <t>Остаток кредиторской задолженности по договору</t>
  </si>
  <si>
    <t>(Недовыполнение работ)</t>
  </si>
  <si>
    <t xml:space="preserve">"Макаренко" теплотрасса </t>
  </si>
  <si>
    <t>(Оплочено 70% -23.11.2012 г.)</t>
  </si>
  <si>
    <t>(Оплочено 16.11.2012 г.)</t>
  </si>
  <si>
    <t xml:space="preserve">Кредиторская задолженность </t>
  </si>
  <si>
    <t xml:space="preserve">АО "Жолкурулуш" </t>
  </si>
  <si>
    <t>КККП</t>
  </si>
  <si>
    <t xml:space="preserve">СУ-4 </t>
  </si>
  <si>
    <t xml:space="preserve">Универсал </t>
  </si>
  <si>
    <t>"Энергосила"</t>
  </si>
  <si>
    <t>Кредиторская задолженность по ГОФМОО</t>
  </si>
  <si>
    <t xml:space="preserve">"Жайылэнерго" </t>
  </si>
  <si>
    <t>"Монтажник"</t>
  </si>
  <si>
    <t>ЧП "Дегтярев"</t>
  </si>
  <si>
    <t>"Албан"</t>
  </si>
  <si>
    <t>(70% - туб.больница)</t>
  </si>
  <si>
    <t>(дороги)</t>
  </si>
  <si>
    <t xml:space="preserve"> 70% - Ремонт надворного туалета (оплочено 70% - 29.12.2012)</t>
  </si>
  <si>
    <t>Ирригации</t>
  </si>
  <si>
    <t>(Сухостой)</t>
  </si>
  <si>
    <t xml:space="preserve">ИТОГО </t>
  </si>
  <si>
    <t>(аварийные работы )</t>
  </si>
  <si>
    <t>(благоустройство)</t>
  </si>
  <si>
    <t>(Оплочено 19.11.2012 г)</t>
  </si>
  <si>
    <t>Бухгалтер</t>
  </si>
  <si>
    <t>Охрана муниципальных объектов</t>
  </si>
  <si>
    <t>Текущее содержание светофоров</t>
  </si>
  <si>
    <t>Ст. 3111    Капитальный ремонт и строительство</t>
  </si>
  <si>
    <t>Ст. 3112    Приобретения</t>
  </si>
  <si>
    <t xml:space="preserve"> </t>
  </si>
  <si>
    <t xml:space="preserve">Благоустройство города  </t>
  </si>
  <si>
    <t>Софинансирование проектов по развитию МСБ и инфраструктуры города, объектов образования, культуры и спорта</t>
  </si>
  <si>
    <t>Кап ремонт  автомобильных  дорог</t>
  </si>
  <si>
    <t>Баннеры</t>
  </si>
  <si>
    <t>Итого:</t>
  </si>
  <si>
    <t>Дорожно-мостовое хоз-во</t>
  </si>
  <si>
    <t xml:space="preserve">Гравирование дорог </t>
  </si>
  <si>
    <t>Мероприятия по борьбе с бесхозными животными</t>
  </si>
  <si>
    <t xml:space="preserve">Строительство борцовского зала </t>
  </si>
  <si>
    <t>Регистрация объектов МС (Госрегистр, архитектура, оценка)</t>
  </si>
  <si>
    <t xml:space="preserve">                   Расшифровка расходов по разделу "ЖКХ" на 2017 год</t>
  </si>
  <si>
    <t>(праздники,содержание кладбищ, содерж ирригац.сетей, содержание памятников)</t>
  </si>
  <si>
    <t xml:space="preserve">Кровля СШ № 9 </t>
  </si>
  <si>
    <t>Кап.ремонт зимнего бассейна (Вентиляция)</t>
  </si>
  <si>
    <t xml:space="preserve"> Содержание уличного освещения (РЭС)</t>
  </si>
  <si>
    <t>Кап.ремонт здания мэрии, восстановление аллеи</t>
  </si>
  <si>
    <t>Оказание финансовой  помощи при авар-ных работах и прочих дел местного городского знач-я , ЧС</t>
  </si>
  <si>
    <t>Борцовские ковры</t>
  </si>
  <si>
    <t>Подключение к водопроводным сетям ул.Карабалтинская</t>
  </si>
  <si>
    <t>Памятник Т.Кожомбердиеву</t>
  </si>
  <si>
    <t>БТР (Афганцы)</t>
  </si>
  <si>
    <t>Сан очистка и содержание городской свалки (верхний, нижний парк), уборка муниципальных земель , находящихся  в жилых кварталах, повал сухостоя</t>
  </si>
  <si>
    <t>Председатель городского Кенеша                                                        Г.Сарсембаев</t>
  </si>
  <si>
    <t>Завершение строительства мини футбольных полей с/к Манас                                        СШ № 1, СШ № 3</t>
  </si>
  <si>
    <t>Услуги технадзора, сметчика, проведение Госэкспертизы</t>
  </si>
  <si>
    <t xml:space="preserve">                                                                                                Приложение № 9</t>
  </si>
  <si>
    <t xml:space="preserve">                                                                        к постановлению городского Кенеша</t>
  </si>
  <si>
    <t xml:space="preserve">                                       № _____от "________"_________________2017 г</t>
  </si>
  <si>
    <t>ПСД на строительство борцовского зала (нижняя зона)</t>
  </si>
  <si>
    <t>Проектные работы образование, Д/С "Дельфин",СШ № 9</t>
  </si>
  <si>
    <t>И.о.заведующего ОМС                                                                          А.Усубалиев</t>
  </si>
  <si>
    <t xml:space="preserve">Ремонтно-восстановительные работы  и текущий ремонт уличного освещения                                       </t>
  </si>
  <si>
    <t>ОРИГИНАЛ</t>
  </si>
  <si>
    <t>Кап.ремонт восстановления водопроводных сетей речки Карабалтинка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</si>
</sst>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2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ill="1" applyAlignment="1">
      <alignment/>
    </xf>
    <xf numFmtId="2" fontId="0" fillId="34" borderId="0" xfId="0" applyNumberFormat="1" applyFill="1" applyAlignment="1">
      <alignment/>
    </xf>
    <xf numFmtId="0" fontId="8" fillId="34" borderId="0" xfId="0" applyFont="1" applyFill="1" applyAlignment="1">
      <alignment/>
    </xf>
    <xf numFmtId="2" fontId="0" fillId="37" borderId="10" xfId="0" applyNumberFormat="1" applyFill="1" applyBorder="1" applyAlignment="1">
      <alignment/>
    </xf>
    <xf numFmtId="0" fontId="4" fillId="33" borderId="0" xfId="0" applyFont="1" applyFill="1" applyAlignment="1">
      <alignment wrapText="1"/>
    </xf>
    <xf numFmtId="2" fontId="7" fillId="33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 wrapText="1"/>
    </xf>
    <xf numFmtId="172" fontId="0" fillId="38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72" fontId="0" fillId="33" borderId="19" xfId="0" applyNumberFormat="1" applyFont="1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172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20" xfId="0" applyFill="1" applyBorder="1" applyAlignment="1">
      <alignment wrapText="1"/>
    </xf>
    <xf numFmtId="172" fontId="1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172" fontId="0" fillId="38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38" borderId="1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" fillId="33" borderId="22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375" style="0" customWidth="1"/>
    <col min="2" max="2" width="69.75390625" style="0" customWidth="1"/>
    <col min="3" max="3" width="11.25390625" style="0" customWidth="1"/>
  </cols>
  <sheetData>
    <row r="1" spans="1:3" ht="18">
      <c r="A1" s="1"/>
      <c r="B1" s="3" t="s">
        <v>11</v>
      </c>
      <c r="C1" s="1"/>
    </row>
    <row r="2" spans="1:3" ht="12.75">
      <c r="A2" s="6" t="s">
        <v>1</v>
      </c>
      <c r="B2" s="2" t="s">
        <v>10</v>
      </c>
      <c r="C2" s="4">
        <f>C3+C4+C5</f>
        <v>10400</v>
      </c>
    </row>
    <row r="3" spans="1:3" ht="12.75">
      <c r="A3" s="7">
        <v>1</v>
      </c>
      <c r="B3" s="7" t="s">
        <v>0</v>
      </c>
      <c r="C3" s="9">
        <v>9200</v>
      </c>
    </row>
    <row r="4" spans="1:3" ht="12.75">
      <c r="A4" s="7">
        <v>2</v>
      </c>
      <c r="B4" s="7" t="s">
        <v>20</v>
      </c>
      <c r="C4" s="9">
        <v>850</v>
      </c>
    </row>
    <row r="5" spans="1:3" ht="12.75">
      <c r="A5" s="7">
        <v>3</v>
      </c>
      <c r="B5" s="7" t="s">
        <v>21</v>
      </c>
      <c r="C5" s="9">
        <v>350</v>
      </c>
    </row>
    <row r="6" spans="1:3" ht="12.75">
      <c r="A6" s="7"/>
      <c r="B6" s="2" t="s">
        <v>9</v>
      </c>
      <c r="C6" s="2">
        <f>C7+C8</f>
        <v>2700</v>
      </c>
    </row>
    <row r="7" spans="1:3" ht="12.75">
      <c r="A7" s="7">
        <v>3</v>
      </c>
      <c r="B7" s="7" t="s">
        <v>7</v>
      </c>
      <c r="C7" s="9">
        <v>700</v>
      </c>
    </row>
    <row r="8" spans="1:3" ht="12.75">
      <c r="A8" s="7">
        <v>4</v>
      </c>
      <c r="B8" s="7" t="s">
        <v>2</v>
      </c>
      <c r="C8" s="9">
        <v>2000</v>
      </c>
    </row>
    <row r="9" spans="1:3" ht="12.75">
      <c r="A9" s="7">
        <v>5</v>
      </c>
      <c r="B9" s="2" t="s">
        <v>32</v>
      </c>
      <c r="C9" s="10">
        <v>3500</v>
      </c>
    </row>
    <row r="10" spans="1:3" ht="12.75">
      <c r="A10" s="7">
        <v>6</v>
      </c>
      <c r="B10" s="7" t="s">
        <v>26</v>
      </c>
      <c r="C10" s="11">
        <v>13850</v>
      </c>
    </row>
    <row r="11" spans="1:3" ht="12.75">
      <c r="A11" s="7">
        <v>7</v>
      </c>
      <c r="B11" s="7" t="s">
        <v>25</v>
      </c>
      <c r="C11" s="11">
        <v>200</v>
      </c>
    </row>
    <row r="12" spans="1:3" ht="12.75">
      <c r="A12" s="7">
        <v>8</v>
      </c>
      <c r="B12" s="7" t="s">
        <v>33</v>
      </c>
      <c r="C12" s="11">
        <v>2500</v>
      </c>
    </row>
    <row r="13" spans="1:4" ht="12.75">
      <c r="A13" s="7">
        <v>9</v>
      </c>
      <c r="B13" s="7" t="s">
        <v>3</v>
      </c>
      <c r="C13" s="11">
        <v>480</v>
      </c>
      <c r="D13" s="5"/>
    </row>
    <row r="14" spans="1:4" ht="12.75">
      <c r="A14" s="7"/>
      <c r="B14" s="2" t="s">
        <v>6</v>
      </c>
      <c r="C14" s="4">
        <f>C2+C6+C9+C10+C11+C12+C13</f>
        <v>33630</v>
      </c>
      <c r="D14" s="5"/>
    </row>
    <row r="15" spans="1:3" ht="12.75">
      <c r="A15" s="7">
        <v>10</v>
      </c>
      <c r="B15" s="7" t="s">
        <v>27</v>
      </c>
      <c r="C15" s="9">
        <v>3212.3</v>
      </c>
    </row>
    <row r="16" spans="1:3" ht="12.75">
      <c r="A16" s="7">
        <v>11</v>
      </c>
      <c r="B16" s="7" t="s">
        <v>22</v>
      </c>
      <c r="C16" s="9">
        <v>1700</v>
      </c>
    </row>
    <row r="17" spans="1:3" ht="12.75">
      <c r="A17" s="7">
        <v>12</v>
      </c>
      <c r="B17" s="7" t="s">
        <v>23</v>
      </c>
      <c r="C17" s="9">
        <v>4500</v>
      </c>
    </row>
    <row r="18" spans="1:3" ht="12.75">
      <c r="A18" s="7">
        <v>13</v>
      </c>
      <c r="B18" s="7" t="s">
        <v>17</v>
      </c>
      <c r="C18" s="9">
        <v>400</v>
      </c>
    </row>
    <row r="19" spans="1:3" ht="12.75">
      <c r="A19" s="7">
        <v>15</v>
      </c>
      <c r="B19" s="7" t="s">
        <v>28</v>
      </c>
      <c r="C19" s="9">
        <v>900</v>
      </c>
    </row>
    <row r="20" spans="1:3" ht="12.75">
      <c r="A20" s="7">
        <v>17</v>
      </c>
      <c r="B20" s="7" t="s">
        <v>13</v>
      </c>
      <c r="C20" s="9">
        <v>280</v>
      </c>
    </row>
    <row r="21" spans="1:3" ht="12.75">
      <c r="A21" s="7">
        <v>18</v>
      </c>
      <c r="B21" s="7" t="s">
        <v>4</v>
      </c>
      <c r="C21" s="9">
        <v>300</v>
      </c>
    </row>
    <row r="22" spans="1:3" ht="12.75">
      <c r="A22" s="7">
        <v>19</v>
      </c>
      <c r="B22" s="7" t="s">
        <v>35</v>
      </c>
      <c r="C22" s="9">
        <v>150</v>
      </c>
    </row>
    <row r="23" spans="1:3" ht="12.75">
      <c r="A23" s="7">
        <v>20</v>
      </c>
      <c r="B23" s="7" t="s">
        <v>34</v>
      </c>
      <c r="C23" s="9">
        <v>150</v>
      </c>
    </row>
    <row r="24" spans="1:3" ht="12.75">
      <c r="A24" s="7">
        <v>21</v>
      </c>
      <c r="B24" s="7" t="s">
        <v>5</v>
      </c>
      <c r="C24" s="9">
        <v>800</v>
      </c>
    </row>
    <row r="25" spans="1:3" ht="12.75">
      <c r="A25" s="7">
        <v>22</v>
      </c>
      <c r="B25" s="7" t="s">
        <v>12</v>
      </c>
      <c r="C25" s="9">
        <v>400</v>
      </c>
    </row>
    <row r="26" spans="1:3" ht="12.75">
      <c r="A26" s="7">
        <v>23</v>
      </c>
      <c r="B26" s="7" t="s">
        <v>29</v>
      </c>
      <c r="C26" s="9">
        <v>400</v>
      </c>
    </row>
    <row r="27" spans="1:3" ht="12.75">
      <c r="A27" s="7">
        <v>24</v>
      </c>
      <c r="B27" s="7" t="s">
        <v>30</v>
      </c>
      <c r="C27" s="9">
        <v>400</v>
      </c>
    </row>
    <row r="28" spans="1:3" ht="12.75">
      <c r="A28" s="7">
        <v>25</v>
      </c>
      <c r="B28" s="7" t="s">
        <v>31</v>
      </c>
      <c r="C28" s="9">
        <v>490</v>
      </c>
    </row>
    <row r="29" spans="1:3" ht="12.75">
      <c r="A29" s="7">
        <v>26</v>
      </c>
      <c r="B29" s="7" t="s">
        <v>15</v>
      </c>
      <c r="C29" s="9">
        <v>1050</v>
      </c>
    </row>
    <row r="30" spans="1:3" ht="12.75">
      <c r="A30" s="7">
        <v>27</v>
      </c>
      <c r="B30" s="7" t="s">
        <v>24</v>
      </c>
      <c r="C30" s="9">
        <v>1440</v>
      </c>
    </row>
    <row r="31" spans="1:3" ht="12.75">
      <c r="A31" s="7">
        <v>28</v>
      </c>
      <c r="B31" s="7" t="s">
        <v>16</v>
      </c>
      <c r="C31" s="9">
        <v>490</v>
      </c>
    </row>
    <row r="32" spans="1:3" ht="12.75">
      <c r="A32" s="7">
        <v>29</v>
      </c>
      <c r="B32" s="7" t="s">
        <v>19</v>
      </c>
      <c r="C32" s="9">
        <v>4000</v>
      </c>
    </row>
    <row r="33" spans="1:3" ht="12.75">
      <c r="A33" s="7">
        <v>30</v>
      </c>
      <c r="B33" s="7" t="s">
        <v>18</v>
      </c>
      <c r="C33" s="8">
        <v>2834.8</v>
      </c>
    </row>
    <row r="34" spans="1:3" ht="12.75">
      <c r="A34" s="7"/>
      <c r="B34" s="2" t="s">
        <v>6</v>
      </c>
      <c r="C34" s="2">
        <f>SUM(C15:C33)</f>
        <v>23897.1</v>
      </c>
    </row>
    <row r="35" spans="1:3" ht="12.75">
      <c r="A35" s="2"/>
      <c r="B35" s="2" t="s">
        <v>8</v>
      </c>
      <c r="C35" s="2">
        <f>C14+C34</f>
        <v>57527.1</v>
      </c>
    </row>
    <row r="36" spans="1:3" ht="12.75">
      <c r="A36" s="7"/>
      <c r="B36" s="7"/>
      <c r="C36" s="7"/>
    </row>
    <row r="40" ht="12.75">
      <c r="B40" t="s">
        <v>14</v>
      </c>
    </row>
  </sheetData>
  <sheetProtection/>
  <printOptions/>
  <pageMargins left="0.45" right="0.2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4.625" style="0" customWidth="1"/>
    <col min="2" max="2" width="68.875" style="0" customWidth="1"/>
    <col min="3" max="3" width="12.875" style="0" customWidth="1"/>
  </cols>
  <sheetData>
    <row r="2" spans="1:9" s="14" customFormat="1" ht="18">
      <c r="A2" s="15"/>
      <c r="B2" s="16" t="s">
        <v>11</v>
      </c>
      <c r="C2" s="15"/>
      <c r="D2" s="15"/>
      <c r="E2" s="15"/>
      <c r="F2" s="15"/>
      <c r="G2" s="15"/>
      <c r="H2" s="15"/>
      <c r="I2" s="15"/>
    </row>
    <row r="3" spans="1:9" s="14" customFormat="1" ht="15.75" customHeight="1">
      <c r="A3" s="17" t="s">
        <v>1</v>
      </c>
      <c r="B3" s="18" t="s">
        <v>10</v>
      </c>
      <c r="C3" s="19">
        <f>C4+C5+C6</f>
        <v>10550</v>
      </c>
      <c r="D3" s="15"/>
      <c r="E3" s="15"/>
      <c r="F3" s="15"/>
      <c r="G3" s="15"/>
      <c r="H3" s="15"/>
      <c r="I3" s="15"/>
    </row>
    <row r="4" spans="1:9" s="14" customFormat="1" ht="15.75" customHeight="1">
      <c r="A4" s="12">
        <v>1</v>
      </c>
      <c r="B4" s="12" t="s">
        <v>0</v>
      </c>
      <c r="C4" s="13">
        <v>9200</v>
      </c>
      <c r="D4" s="15"/>
      <c r="E4" s="15"/>
      <c r="F4" s="15"/>
      <c r="G4" s="15"/>
      <c r="H4" s="15"/>
      <c r="I4" s="15"/>
    </row>
    <row r="5" spans="1:9" s="14" customFormat="1" ht="15.75" customHeight="1">
      <c r="A5" s="12">
        <v>2</v>
      </c>
      <c r="B5" s="12" t="s">
        <v>20</v>
      </c>
      <c r="C5" s="13">
        <v>850</v>
      </c>
      <c r="D5" s="15"/>
      <c r="E5" s="15"/>
      <c r="F5" s="15"/>
      <c r="G5" s="15"/>
      <c r="H5" s="15"/>
      <c r="I5" s="15"/>
    </row>
    <row r="6" spans="1:9" s="14" customFormat="1" ht="15.75" customHeight="1">
      <c r="A6" s="12">
        <v>3</v>
      </c>
      <c r="B6" s="12" t="s">
        <v>21</v>
      </c>
      <c r="C6" s="13">
        <v>500</v>
      </c>
      <c r="D6" s="15"/>
      <c r="E6" s="15"/>
      <c r="F6" s="15"/>
      <c r="G6" s="15"/>
      <c r="H6" s="15"/>
      <c r="I6" s="15"/>
    </row>
    <row r="7" spans="1:9" s="14" customFormat="1" ht="15.75" customHeight="1">
      <c r="A7" s="12"/>
      <c r="B7" s="18" t="s">
        <v>9</v>
      </c>
      <c r="C7" s="18">
        <f>C8+C9</f>
        <v>2800</v>
      </c>
      <c r="D7" s="15"/>
      <c r="E7" s="15"/>
      <c r="F7" s="15"/>
      <c r="G7" s="15"/>
      <c r="H7" s="15"/>
      <c r="I7" s="15"/>
    </row>
    <row r="8" spans="1:9" s="14" customFormat="1" ht="15.75" customHeight="1">
      <c r="A8" s="12">
        <v>4</v>
      </c>
      <c r="B8" s="12" t="s">
        <v>7</v>
      </c>
      <c r="C8" s="13">
        <v>800</v>
      </c>
      <c r="D8" s="15"/>
      <c r="E8" s="15"/>
      <c r="F8" s="15"/>
      <c r="G8" s="15"/>
      <c r="H8" s="15"/>
      <c r="I8" s="15"/>
    </row>
    <row r="9" spans="1:9" s="14" customFormat="1" ht="15.75" customHeight="1">
      <c r="A9" s="12">
        <v>5</v>
      </c>
      <c r="B9" s="12" t="s">
        <v>36</v>
      </c>
      <c r="C9" s="13">
        <v>2000</v>
      </c>
      <c r="D9" s="15"/>
      <c r="E9" s="15"/>
      <c r="F9" s="15"/>
      <c r="G9" s="15"/>
      <c r="H9" s="15"/>
      <c r="I9" s="15"/>
    </row>
    <row r="10" spans="1:9" s="14" customFormat="1" ht="15.75" customHeight="1">
      <c r="A10" s="12">
        <v>6</v>
      </c>
      <c r="B10" s="18" t="s">
        <v>32</v>
      </c>
      <c r="C10" s="20">
        <v>3500</v>
      </c>
      <c r="D10" s="15"/>
      <c r="E10" s="15"/>
      <c r="F10" s="15"/>
      <c r="G10" s="15"/>
      <c r="H10" s="15"/>
      <c r="I10" s="15"/>
    </row>
    <row r="11" spans="1:9" s="14" customFormat="1" ht="15.75" customHeight="1">
      <c r="A11" s="12">
        <v>7</v>
      </c>
      <c r="B11" s="12" t="s">
        <v>26</v>
      </c>
      <c r="C11" s="21">
        <v>13263.8</v>
      </c>
      <c r="D11" s="15"/>
      <c r="E11" s="15"/>
      <c r="F11" s="15"/>
      <c r="G11" s="15"/>
      <c r="H11" s="15"/>
      <c r="I11" s="15"/>
    </row>
    <row r="12" spans="1:9" s="14" customFormat="1" ht="15.75" customHeight="1">
      <c r="A12" s="12">
        <v>8</v>
      </c>
      <c r="B12" s="12" t="s">
        <v>25</v>
      </c>
      <c r="C12" s="21">
        <v>200</v>
      </c>
      <c r="D12" s="15"/>
      <c r="E12" s="15"/>
      <c r="F12" s="15"/>
      <c r="G12" s="15"/>
      <c r="H12" s="15"/>
      <c r="I12" s="15"/>
    </row>
    <row r="13" spans="1:9" s="14" customFormat="1" ht="15.75" customHeight="1">
      <c r="A13" s="12">
        <v>9</v>
      </c>
      <c r="B13" s="12" t="s">
        <v>33</v>
      </c>
      <c r="C13" s="21">
        <v>2350</v>
      </c>
      <c r="D13" s="15"/>
      <c r="E13" s="15"/>
      <c r="F13" s="15"/>
      <c r="G13" s="15"/>
      <c r="H13" s="15"/>
      <c r="I13" s="15"/>
    </row>
    <row r="14" spans="1:9" s="14" customFormat="1" ht="15.75" customHeight="1">
      <c r="A14" s="12">
        <v>10</v>
      </c>
      <c r="B14" s="12" t="s">
        <v>3</v>
      </c>
      <c r="C14" s="21">
        <v>480</v>
      </c>
      <c r="D14" s="23"/>
      <c r="E14" s="15"/>
      <c r="F14" s="15"/>
      <c r="G14" s="15"/>
      <c r="H14" s="15"/>
      <c r="I14" s="15"/>
    </row>
    <row r="15" spans="1:9" s="14" customFormat="1" ht="15.75" customHeight="1">
      <c r="A15" s="12"/>
      <c r="B15" s="18" t="s">
        <v>6</v>
      </c>
      <c r="C15" s="19">
        <f>C3+C7+C10+C11+C12+C13+C14</f>
        <v>33143.8</v>
      </c>
      <c r="D15" s="15"/>
      <c r="E15" s="15"/>
      <c r="F15" s="15"/>
      <c r="G15" s="15"/>
      <c r="H15" s="15"/>
      <c r="I15" s="15"/>
    </row>
    <row r="16" spans="1:9" s="14" customFormat="1" ht="15.75" customHeight="1">
      <c r="A16" s="12">
        <v>11</v>
      </c>
      <c r="B16" s="12" t="s">
        <v>27</v>
      </c>
      <c r="C16" s="13">
        <v>3100</v>
      </c>
      <c r="D16" s="15"/>
      <c r="E16" s="15"/>
      <c r="F16" s="15"/>
      <c r="G16" s="15"/>
      <c r="H16" s="15"/>
      <c r="I16" s="15"/>
    </row>
    <row r="17" spans="1:9" s="14" customFormat="1" ht="15.75" customHeight="1">
      <c r="A17" s="12">
        <v>12</v>
      </c>
      <c r="B17" s="12" t="s">
        <v>22</v>
      </c>
      <c r="C17" s="13">
        <v>1700</v>
      </c>
      <c r="D17" s="15"/>
      <c r="E17" s="15"/>
      <c r="F17" s="15"/>
      <c r="G17" s="15"/>
      <c r="H17" s="15"/>
      <c r="I17" s="15"/>
    </row>
    <row r="18" spans="1:9" s="14" customFormat="1" ht="15.75" customHeight="1">
      <c r="A18" s="12">
        <v>13</v>
      </c>
      <c r="B18" s="12" t="s">
        <v>23</v>
      </c>
      <c r="C18" s="13">
        <v>2500</v>
      </c>
      <c r="D18" s="15"/>
      <c r="E18" s="15"/>
      <c r="F18" s="15"/>
      <c r="G18" s="15"/>
      <c r="H18" s="15"/>
      <c r="I18" s="15"/>
    </row>
    <row r="19" spans="1:9" s="14" customFormat="1" ht="15.75" customHeight="1">
      <c r="A19" s="12">
        <v>14</v>
      </c>
      <c r="B19" s="12" t="s">
        <v>17</v>
      </c>
      <c r="C19" s="13">
        <v>400</v>
      </c>
      <c r="D19" s="15"/>
      <c r="E19" s="15"/>
      <c r="F19" s="15"/>
      <c r="G19" s="15"/>
      <c r="H19" s="15"/>
      <c r="I19" s="15"/>
    </row>
    <row r="20" spans="1:9" s="14" customFormat="1" ht="15.75" customHeight="1">
      <c r="A20" s="12">
        <v>15</v>
      </c>
      <c r="B20" s="12" t="s">
        <v>28</v>
      </c>
      <c r="C20" s="13">
        <v>900</v>
      </c>
      <c r="D20" s="15"/>
      <c r="E20" s="15"/>
      <c r="F20" s="15"/>
      <c r="G20" s="15"/>
      <c r="H20" s="15"/>
      <c r="I20" s="15"/>
    </row>
    <row r="21" spans="1:9" s="14" customFormat="1" ht="15.75" customHeight="1">
      <c r="A21" s="12">
        <v>16</v>
      </c>
      <c r="B21" s="12" t="s">
        <v>13</v>
      </c>
      <c r="C21" s="13">
        <v>280</v>
      </c>
      <c r="D21" s="15"/>
      <c r="E21" s="15"/>
      <c r="F21" s="15"/>
      <c r="G21" s="15"/>
      <c r="H21" s="15"/>
      <c r="I21" s="15"/>
    </row>
    <row r="22" spans="1:9" s="14" customFormat="1" ht="15.75" customHeight="1">
      <c r="A22" s="12">
        <v>17</v>
      </c>
      <c r="B22" s="12" t="s">
        <v>4</v>
      </c>
      <c r="C22" s="13">
        <v>300</v>
      </c>
      <c r="D22" s="15"/>
      <c r="E22" s="15"/>
      <c r="F22" s="15"/>
      <c r="G22" s="15"/>
      <c r="H22" s="15"/>
      <c r="I22" s="15"/>
    </row>
    <row r="23" spans="1:9" s="14" customFormat="1" ht="15.75" customHeight="1">
      <c r="A23" s="12">
        <v>18</v>
      </c>
      <c r="B23" s="12" t="s">
        <v>35</v>
      </c>
      <c r="C23" s="13">
        <v>150</v>
      </c>
      <c r="D23" s="15"/>
      <c r="E23" s="15"/>
      <c r="F23" s="15"/>
      <c r="G23" s="15"/>
      <c r="H23" s="15"/>
      <c r="I23" s="15"/>
    </row>
    <row r="24" spans="1:9" s="14" customFormat="1" ht="15.75" customHeight="1">
      <c r="A24" s="12">
        <v>19</v>
      </c>
      <c r="B24" s="12" t="s">
        <v>34</v>
      </c>
      <c r="C24" s="13">
        <v>750</v>
      </c>
      <c r="D24" s="15"/>
      <c r="E24" s="15"/>
      <c r="F24" s="15"/>
      <c r="G24" s="15"/>
      <c r="H24" s="15"/>
      <c r="I24" s="15"/>
    </row>
    <row r="25" spans="1:9" s="14" customFormat="1" ht="15.75" customHeight="1">
      <c r="A25" s="12">
        <v>20</v>
      </c>
      <c r="B25" s="12" t="s">
        <v>38</v>
      </c>
      <c r="C25" s="13">
        <v>800</v>
      </c>
      <c r="D25" s="15"/>
      <c r="E25" s="15"/>
      <c r="F25" s="15"/>
      <c r="G25" s="15"/>
      <c r="H25" s="15"/>
      <c r="I25" s="15"/>
    </row>
    <row r="26" spans="1:9" s="14" customFormat="1" ht="15.75" customHeight="1">
      <c r="A26" s="12">
        <v>21</v>
      </c>
      <c r="B26" s="12" t="s">
        <v>12</v>
      </c>
      <c r="C26" s="13">
        <v>400</v>
      </c>
      <c r="D26" s="15"/>
      <c r="E26" s="15"/>
      <c r="F26" s="15"/>
      <c r="G26" s="15"/>
      <c r="H26" s="15"/>
      <c r="I26" s="15"/>
    </row>
    <row r="27" spans="1:9" s="14" customFormat="1" ht="15.75" customHeight="1">
      <c r="A27" s="12">
        <v>22</v>
      </c>
      <c r="B27" s="12" t="s">
        <v>29</v>
      </c>
      <c r="C27" s="13">
        <v>400</v>
      </c>
      <c r="D27" s="15"/>
      <c r="E27" s="15"/>
      <c r="F27" s="15"/>
      <c r="G27" s="15"/>
      <c r="H27" s="15"/>
      <c r="I27" s="15"/>
    </row>
    <row r="28" spans="1:9" s="14" customFormat="1" ht="15.75" customHeight="1">
      <c r="A28" s="12">
        <v>23</v>
      </c>
      <c r="B28" s="12" t="s">
        <v>30</v>
      </c>
      <c r="C28" s="13">
        <v>400</v>
      </c>
      <c r="D28" s="15"/>
      <c r="E28" s="15"/>
      <c r="F28" s="15"/>
      <c r="G28" s="15"/>
      <c r="H28" s="15"/>
      <c r="I28" s="15"/>
    </row>
    <row r="29" spans="1:9" s="14" customFormat="1" ht="15.75" customHeight="1">
      <c r="A29" s="12">
        <v>24</v>
      </c>
      <c r="B29" s="12" t="s">
        <v>31</v>
      </c>
      <c r="C29" s="13">
        <v>490</v>
      </c>
      <c r="D29" s="15"/>
      <c r="E29" s="15"/>
      <c r="F29" s="15"/>
      <c r="G29" s="15"/>
      <c r="H29" s="15"/>
      <c r="I29" s="15"/>
    </row>
    <row r="30" spans="1:9" s="14" customFormat="1" ht="15.75" customHeight="1">
      <c r="A30" s="12">
        <v>25</v>
      </c>
      <c r="B30" s="12" t="s">
        <v>37</v>
      </c>
      <c r="C30" s="13">
        <v>2500</v>
      </c>
      <c r="D30" s="15"/>
      <c r="E30" s="15"/>
      <c r="F30" s="15"/>
      <c r="G30" s="15"/>
      <c r="H30" s="15"/>
      <c r="I30" s="15"/>
    </row>
    <row r="31" spans="1:9" s="14" customFormat="1" ht="15.75" customHeight="1">
      <c r="A31" s="12">
        <v>26</v>
      </c>
      <c r="B31" s="12" t="s">
        <v>15</v>
      </c>
      <c r="C31" s="13">
        <v>1412.3</v>
      </c>
      <c r="D31" s="15"/>
      <c r="E31" s="15"/>
      <c r="F31" s="15"/>
      <c r="G31" s="15"/>
      <c r="H31" s="15"/>
      <c r="I31" s="15"/>
    </row>
    <row r="32" spans="1:9" s="14" customFormat="1" ht="15.75" customHeight="1">
      <c r="A32" s="12">
        <v>27</v>
      </c>
      <c r="B32" s="12" t="s">
        <v>24</v>
      </c>
      <c r="C32" s="13">
        <v>1440</v>
      </c>
      <c r="D32" s="15"/>
      <c r="E32" s="15"/>
      <c r="F32" s="15"/>
      <c r="G32" s="15"/>
      <c r="H32" s="15"/>
      <c r="I32" s="15"/>
    </row>
    <row r="33" spans="1:9" s="14" customFormat="1" ht="15.75" customHeight="1">
      <c r="A33" s="12">
        <v>28</v>
      </c>
      <c r="B33" s="12" t="s">
        <v>16</v>
      </c>
      <c r="C33" s="13">
        <v>790</v>
      </c>
      <c r="D33" s="15"/>
      <c r="E33" s="15"/>
      <c r="F33" s="15"/>
      <c r="G33" s="15"/>
      <c r="H33" s="15"/>
      <c r="I33" s="15"/>
    </row>
    <row r="34" spans="1:9" s="14" customFormat="1" ht="15.75" customHeight="1">
      <c r="A34" s="12">
        <v>29</v>
      </c>
      <c r="B34" s="12" t="s">
        <v>19</v>
      </c>
      <c r="C34" s="13">
        <v>5000</v>
      </c>
      <c r="D34" s="15"/>
      <c r="E34" s="15"/>
      <c r="F34" s="15"/>
      <c r="G34" s="15"/>
      <c r="H34" s="15"/>
      <c r="I34" s="15"/>
    </row>
    <row r="35" spans="1:9" s="14" customFormat="1" ht="15.75" customHeight="1">
      <c r="A35" s="12">
        <v>30</v>
      </c>
      <c r="B35" s="12" t="s">
        <v>18</v>
      </c>
      <c r="C35" s="22">
        <v>2584.8</v>
      </c>
      <c r="D35" s="15"/>
      <c r="E35" s="15"/>
      <c r="F35" s="15"/>
      <c r="G35" s="15"/>
      <c r="H35" s="15"/>
      <c r="I35" s="15"/>
    </row>
    <row r="36" spans="1:9" s="14" customFormat="1" ht="15.75" customHeight="1">
      <c r="A36" s="12"/>
      <c r="B36" s="18" t="s">
        <v>6</v>
      </c>
      <c r="C36" s="18">
        <f>SUM(C16:C35)</f>
        <v>26297.1</v>
      </c>
      <c r="D36" s="15"/>
      <c r="E36" s="15"/>
      <c r="F36" s="15"/>
      <c r="G36" s="15"/>
      <c r="H36" s="15"/>
      <c r="I36" s="15"/>
    </row>
    <row r="37" spans="1:9" s="14" customFormat="1" ht="15.75" customHeight="1">
      <c r="A37" s="18"/>
      <c r="B37" s="18" t="s">
        <v>8</v>
      </c>
      <c r="C37" s="18">
        <f>C15+C36</f>
        <v>59440.9</v>
      </c>
      <c r="D37" s="15"/>
      <c r="E37" s="23"/>
      <c r="F37" s="15"/>
      <c r="G37" s="15"/>
      <c r="H37" s="15"/>
      <c r="I37" s="15"/>
    </row>
    <row r="38" spans="1:9" s="14" customFormat="1" ht="15.75" customHeight="1">
      <c r="A38" s="12"/>
      <c r="B38" s="12"/>
      <c r="C38" s="12"/>
      <c r="D38" s="15"/>
      <c r="E38" s="15"/>
      <c r="F38" s="15"/>
      <c r="G38" s="15"/>
      <c r="H38" s="15"/>
      <c r="I38" s="15"/>
    </row>
    <row r="39" s="14" customFormat="1" ht="12.75"/>
    <row r="40" s="14" customFormat="1" ht="12.75"/>
    <row r="41" s="14" customFormat="1" ht="12.75"/>
    <row r="42" s="14" customFormat="1" ht="12.75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5.875" style="0" customWidth="1"/>
    <col min="2" max="2" width="18.75390625" style="0" customWidth="1"/>
    <col min="3" max="3" width="18.875" style="0" customWidth="1"/>
    <col min="4" max="4" width="16.00390625" style="0" customWidth="1"/>
    <col min="5" max="5" width="14.00390625" style="0" hidden="1" customWidth="1"/>
    <col min="6" max="6" width="9.375" style="0" customWidth="1"/>
    <col min="7" max="7" width="12.75390625" style="0" customWidth="1"/>
    <col min="8" max="8" width="12.00390625" style="0" customWidth="1"/>
  </cols>
  <sheetData>
    <row r="1" ht="12.75">
      <c r="A1" t="s">
        <v>82</v>
      </c>
    </row>
    <row r="2" spans="1:8" ht="24" customHeight="1">
      <c r="A2" s="62" t="s">
        <v>11</v>
      </c>
      <c r="B2" s="15"/>
      <c r="C2" s="38" t="s">
        <v>63</v>
      </c>
      <c r="D2" s="63" t="s">
        <v>73</v>
      </c>
      <c r="E2" s="63" t="s">
        <v>75</v>
      </c>
      <c r="F2" s="63" t="s">
        <v>64</v>
      </c>
      <c r="G2" s="63" t="s">
        <v>65</v>
      </c>
      <c r="H2" s="28"/>
    </row>
    <row r="3" spans="1:7" ht="9.75" customHeight="1">
      <c r="A3" s="62" t="s">
        <v>58</v>
      </c>
      <c r="B3" s="15"/>
      <c r="C3" s="39"/>
      <c r="D3" s="1"/>
      <c r="E3" s="1"/>
      <c r="F3" s="1"/>
      <c r="G3" s="1"/>
    </row>
    <row r="4" spans="1:9" ht="12" customHeight="1">
      <c r="A4" s="34" t="s">
        <v>57</v>
      </c>
      <c r="B4" s="13">
        <v>9200000</v>
      </c>
      <c r="C4" s="40">
        <v>9122673</v>
      </c>
      <c r="D4" s="42">
        <v>9200000</v>
      </c>
      <c r="E4" s="42">
        <f>B4-C4</f>
        <v>77327</v>
      </c>
      <c r="F4" s="42"/>
      <c r="G4" s="42">
        <f aca="true" t="shared" si="0" ref="G4:G14">B4-D4</f>
        <v>0</v>
      </c>
      <c r="H4" s="14"/>
      <c r="I4" s="56" t="s">
        <v>62</v>
      </c>
    </row>
    <row r="5" spans="1:9" ht="12.75">
      <c r="A5" s="34" t="s">
        <v>39</v>
      </c>
      <c r="B5" s="13">
        <v>1700000</v>
      </c>
      <c r="C5" s="40">
        <v>1672130.3</v>
      </c>
      <c r="D5" s="42">
        <v>1170500</v>
      </c>
      <c r="E5" s="42">
        <f aca="true" t="shared" si="1" ref="E5:E14">B5-C5</f>
        <v>27869.699999999953</v>
      </c>
      <c r="F5" s="42">
        <v>127965</v>
      </c>
      <c r="G5" s="42">
        <f t="shared" si="0"/>
        <v>529500</v>
      </c>
      <c r="H5" s="14"/>
      <c r="I5" s="14"/>
    </row>
    <row r="6" spans="1:9" ht="12.75">
      <c r="A6" s="34" t="s">
        <v>56</v>
      </c>
      <c r="B6" s="13">
        <v>800000</v>
      </c>
      <c r="C6" s="40">
        <v>799500</v>
      </c>
      <c r="D6" s="42">
        <v>800000</v>
      </c>
      <c r="E6" s="42">
        <f t="shared" si="1"/>
        <v>500</v>
      </c>
      <c r="F6" s="42"/>
      <c r="G6" s="42">
        <f t="shared" si="0"/>
        <v>0</v>
      </c>
      <c r="H6" s="14"/>
      <c r="I6" s="14"/>
    </row>
    <row r="7" spans="1:9" ht="12.75">
      <c r="A7" s="34" t="s">
        <v>66</v>
      </c>
      <c r="B7" s="13">
        <v>2500000</v>
      </c>
      <c r="C7" s="40">
        <f>1248036+97395</f>
        <v>1345431</v>
      </c>
      <c r="D7" s="42">
        <f>1061781+237228</f>
        <v>1299009</v>
      </c>
      <c r="E7" s="42">
        <f t="shared" si="1"/>
        <v>1154569</v>
      </c>
      <c r="F7" s="42"/>
      <c r="G7" s="42">
        <f t="shared" si="0"/>
        <v>1200991</v>
      </c>
      <c r="H7" s="14" t="s">
        <v>71</v>
      </c>
      <c r="I7" s="14"/>
    </row>
    <row r="8" spans="1:9" ht="11.25" customHeight="1">
      <c r="A8" s="34" t="s">
        <v>31</v>
      </c>
      <c r="B8" s="13">
        <v>490000</v>
      </c>
      <c r="C8" s="40">
        <v>482746</v>
      </c>
      <c r="D8" s="42">
        <v>337922</v>
      </c>
      <c r="E8" s="42">
        <f t="shared" si="1"/>
        <v>7254</v>
      </c>
      <c r="F8" s="42"/>
      <c r="G8" s="57">
        <f t="shared" si="0"/>
        <v>152078</v>
      </c>
      <c r="H8" s="14"/>
      <c r="I8" s="14"/>
    </row>
    <row r="9" spans="1:9" ht="10.5" customHeight="1">
      <c r="A9" s="34" t="s">
        <v>40</v>
      </c>
      <c r="B9" s="13">
        <v>1412300</v>
      </c>
      <c r="C9" s="40">
        <v>1402021</v>
      </c>
      <c r="D9" s="42">
        <v>1402021</v>
      </c>
      <c r="E9" s="42">
        <f t="shared" si="1"/>
        <v>10279</v>
      </c>
      <c r="F9" s="42"/>
      <c r="G9" s="42">
        <f t="shared" si="0"/>
        <v>10279</v>
      </c>
      <c r="H9" s="14"/>
      <c r="I9" s="14"/>
    </row>
    <row r="10" spans="1:9" ht="11.25" customHeight="1">
      <c r="A10" s="34" t="s">
        <v>41</v>
      </c>
      <c r="B10" s="13">
        <v>790000</v>
      </c>
      <c r="C10" s="40">
        <v>784486</v>
      </c>
      <c r="D10" s="42">
        <v>782000</v>
      </c>
      <c r="E10" s="42">
        <f t="shared" si="1"/>
        <v>5514</v>
      </c>
      <c r="F10" s="42"/>
      <c r="G10" s="42">
        <f t="shared" si="0"/>
        <v>8000</v>
      </c>
      <c r="H10" s="14"/>
      <c r="I10" s="14"/>
    </row>
    <row r="11" spans="1:9" ht="12.75">
      <c r="A11" s="34" t="s">
        <v>74</v>
      </c>
      <c r="B11" s="13">
        <v>5000000</v>
      </c>
      <c r="C11" s="40">
        <v>5456820</v>
      </c>
      <c r="D11" s="42">
        <f>4960746+496074</f>
        <v>5456820</v>
      </c>
      <c r="E11" s="42">
        <f t="shared" si="1"/>
        <v>-456820</v>
      </c>
      <c r="F11" s="42"/>
      <c r="G11" s="42">
        <f t="shared" si="0"/>
        <v>-456820</v>
      </c>
      <c r="H11" s="14"/>
      <c r="I11" s="14"/>
    </row>
    <row r="12" spans="1:9" ht="10.5" customHeight="1">
      <c r="A12" s="34" t="s">
        <v>72</v>
      </c>
      <c r="B12" s="13">
        <v>1440000</v>
      </c>
      <c r="C12" s="40">
        <v>1301500</v>
      </c>
      <c r="D12" s="42">
        <f>1000000+301500</f>
        <v>1301500</v>
      </c>
      <c r="E12" s="42">
        <f t="shared" si="1"/>
        <v>138500</v>
      </c>
      <c r="F12" s="42"/>
      <c r="G12" s="57">
        <f t="shared" si="0"/>
        <v>138500</v>
      </c>
      <c r="H12" s="14"/>
      <c r="I12" s="14"/>
    </row>
    <row r="13" spans="1:9" ht="12.75">
      <c r="A13" s="34" t="s">
        <v>42</v>
      </c>
      <c r="B13" s="13">
        <v>400000</v>
      </c>
      <c r="C13" s="40">
        <v>393332</v>
      </c>
      <c r="D13" s="42">
        <v>393332</v>
      </c>
      <c r="E13" s="42">
        <f t="shared" si="1"/>
        <v>6668</v>
      </c>
      <c r="F13" s="42"/>
      <c r="G13" s="42">
        <f t="shared" si="0"/>
        <v>6668</v>
      </c>
      <c r="H13" s="14"/>
      <c r="I13" s="14"/>
    </row>
    <row r="14" spans="1:9" ht="10.5" customHeight="1">
      <c r="A14" s="35" t="s">
        <v>6</v>
      </c>
      <c r="B14" s="58">
        <f>SUM(B4:B13)</f>
        <v>23732300</v>
      </c>
      <c r="C14" s="40">
        <f>SUM(C4:C13)</f>
        <v>22760639.3</v>
      </c>
      <c r="D14" s="43">
        <f>SUM(D4:D13)</f>
        <v>22143104</v>
      </c>
      <c r="E14" s="43">
        <f t="shared" si="1"/>
        <v>971660.6999999993</v>
      </c>
      <c r="F14" s="43">
        <f>F5</f>
        <v>127965</v>
      </c>
      <c r="G14" s="43">
        <f t="shared" si="0"/>
        <v>1589196</v>
      </c>
      <c r="H14" s="59">
        <f>B14-C14</f>
        <v>971660.6999999993</v>
      </c>
      <c r="I14" s="45"/>
    </row>
    <row r="15" spans="1:9" ht="8.25" customHeight="1">
      <c r="A15" s="18" t="s">
        <v>59</v>
      </c>
      <c r="B15" s="58"/>
      <c r="C15" s="40"/>
      <c r="D15" s="43"/>
      <c r="E15" s="42"/>
      <c r="F15" s="43"/>
      <c r="G15" s="43"/>
      <c r="H15" s="45"/>
      <c r="I15" s="45"/>
    </row>
    <row r="16" spans="1:9" ht="9.75" customHeight="1">
      <c r="A16" s="34" t="s">
        <v>26</v>
      </c>
      <c r="B16" s="21">
        <v>13263800</v>
      </c>
      <c r="C16" s="40">
        <v>13263800</v>
      </c>
      <c r="D16" s="42">
        <v>13263800</v>
      </c>
      <c r="E16" s="42">
        <f>B16-C16</f>
        <v>0</v>
      </c>
      <c r="F16" s="42"/>
      <c r="G16" s="47">
        <f aca="true" t="shared" si="2" ref="G16:G37">B16-D16</f>
        <v>0</v>
      </c>
      <c r="H16" s="14"/>
      <c r="I16" s="14"/>
    </row>
    <row r="17" spans="1:9" ht="12.75">
      <c r="A17" s="34" t="s">
        <v>43</v>
      </c>
      <c r="B17" s="21">
        <v>2000000</v>
      </c>
      <c r="C17" s="40">
        <v>1998570</v>
      </c>
      <c r="D17" s="42">
        <v>2000000</v>
      </c>
      <c r="E17" s="42">
        <f aca="true" t="shared" si="3" ref="E17:E24">B17-C17</f>
        <v>1430</v>
      </c>
      <c r="F17" s="42"/>
      <c r="G17" s="47">
        <f t="shared" si="2"/>
        <v>0</v>
      </c>
      <c r="H17" s="46"/>
      <c r="I17" s="14"/>
    </row>
    <row r="18" spans="1:9" ht="9.75" customHeight="1">
      <c r="A18" s="34" t="s">
        <v>37</v>
      </c>
      <c r="B18" s="13">
        <v>2500000</v>
      </c>
      <c r="C18" s="40"/>
      <c r="D18" s="42">
        <f>2046883+440000+13117</f>
        <v>2500000</v>
      </c>
      <c r="E18" s="42"/>
      <c r="F18" s="42"/>
      <c r="G18" s="47">
        <f t="shared" si="2"/>
        <v>0</v>
      </c>
      <c r="H18" s="46"/>
      <c r="I18" s="14"/>
    </row>
    <row r="19" spans="1:9" ht="9.75" customHeight="1">
      <c r="A19" s="34" t="s">
        <v>44</v>
      </c>
      <c r="B19" s="13">
        <v>3500000</v>
      </c>
      <c r="C19" s="40">
        <v>3498100</v>
      </c>
      <c r="D19" s="42">
        <v>3500000</v>
      </c>
      <c r="E19" s="42">
        <f t="shared" si="3"/>
        <v>1900</v>
      </c>
      <c r="F19" s="42"/>
      <c r="G19" s="47">
        <f t="shared" si="2"/>
        <v>0</v>
      </c>
      <c r="H19" s="46"/>
      <c r="I19" s="14"/>
    </row>
    <row r="20" spans="1:9" ht="11.25" customHeight="1">
      <c r="A20" s="34" t="s">
        <v>46</v>
      </c>
      <c r="B20" s="21">
        <v>200000</v>
      </c>
      <c r="C20" s="40"/>
      <c r="D20" s="42">
        <v>193385</v>
      </c>
      <c r="E20" s="42"/>
      <c r="F20" s="42"/>
      <c r="G20" s="47">
        <f t="shared" si="2"/>
        <v>6615</v>
      </c>
      <c r="H20" s="14"/>
      <c r="I20" s="14"/>
    </row>
    <row r="21" spans="1:9" ht="10.5" customHeight="1">
      <c r="A21" s="34" t="s">
        <v>49</v>
      </c>
      <c r="B21" s="21">
        <v>480000</v>
      </c>
      <c r="C21" s="40">
        <v>480000</v>
      </c>
      <c r="D21" s="42">
        <v>480000</v>
      </c>
      <c r="E21" s="42">
        <f t="shared" si="3"/>
        <v>0</v>
      </c>
      <c r="F21" s="42"/>
      <c r="G21" s="47">
        <f t="shared" si="2"/>
        <v>0</v>
      </c>
      <c r="H21" s="46"/>
      <c r="I21" s="14"/>
    </row>
    <row r="22" spans="1:9" ht="11.25" customHeight="1">
      <c r="A22" s="34" t="s">
        <v>45</v>
      </c>
      <c r="B22" s="13">
        <v>850000</v>
      </c>
      <c r="C22" s="40">
        <v>848000</v>
      </c>
      <c r="D22" s="42">
        <v>595000</v>
      </c>
      <c r="E22" s="42">
        <f t="shared" si="3"/>
        <v>2000</v>
      </c>
      <c r="F22" s="42"/>
      <c r="G22" s="47">
        <f t="shared" si="2"/>
        <v>255000</v>
      </c>
      <c r="H22" s="14" t="s">
        <v>70</v>
      </c>
      <c r="I22" s="14"/>
    </row>
    <row r="23" spans="1:9" ht="12.75">
      <c r="A23" s="34" t="s">
        <v>47</v>
      </c>
      <c r="B23" s="13">
        <v>500000</v>
      </c>
      <c r="C23" s="40"/>
      <c r="D23" s="42">
        <v>500000</v>
      </c>
      <c r="E23" s="42">
        <f t="shared" si="3"/>
        <v>500000</v>
      </c>
      <c r="F23" s="42"/>
      <c r="G23" s="47">
        <f t="shared" si="2"/>
        <v>0</v>
      </c>
      <c r="H23" s="14">
        <f>560000+200000+440000</f>
        <v>1200000</v>
      </c>
      <c r="I23" s="14"/>
    </row>
    <row r="24" spans="1:9" ht="9" customHeight="1">
      <c r="A24" s="34" t="s">
        <v>48</v>
      </c>
      <c r="B24" s="21">
        <v>2350000</v>
      </c>
      <c r="C24" s="40">
        <v>2349600</v>
      </c>
      <c r="D24" s="42">
        <f>1850000-60000+560000</f>
        <v>2350000</v>
      </c>
      <c r="E24" s="42">
        <f t="shared" si="3"/>
        <v>400</v>
      </c>
      <c r="F24" s="42"/>
      <c r="G24" s="47">
        <f t="shared" si="2"/>
        <v>0</v>
      </c>
      <c r="H24" s="46">
        <f>11198600+D17+D19+D21+D24+D28+D23</f>
        <v>20178600</v>
      </c>
      <c r="I24" s="14"/>
    </row>
    <row r="25" spans="1:9" ht="12.75">
      <c r="A25" s="34" t="s">
        <v>27</v>
      </c>
      <c r="B25" s="13">
        <v>3100000</v>
      </c>
      <c r="C25" s="40"/>
      <c r="D25" s="42">
        <v>1500000</v>
      </c>
      <c r="E25" s="42"/>
      <c r="F25" s="42"/>
      <c r="G25" s="57">
        <f t="shared" si="2"/>
        <v>1600000</v>
      </c>
      <c r="H25" s="14"/>
      <c r="I25" s="14"/>
    </row>
    <row r="26" spans="1:9" ht="18.75" customHeight="1">
      <c r="A26" s="36" t="s">
        <v>28</v>
      </c>
      <c r="B26" s="13">
        <v>900000</v>
      </c>
      <c r="C26" s="40"/>
      <c r="D26" s="42">
        <f>523349+6000+12177+17280+341194</f>
        <v>900000</v>
      </c>
      <c r="E26" s="42"/>
      <c r="F26" s="42"/>
      <c r="G26" s="47">
        <f t="shared" si="2"/>
        <v>0</v>
      </c>
      <c r="H26" s="56" t="s">
        <v>61</v>
      </c>
      <c r="I26" s="14" t="s">
        <v>69</v>
      </c>
    </row>
    <row r="27" spans="1:9" ht="12" customHeight="1">
      <c r="A27" s="34" t="s">
        <v>50</v>
      </c>
      <c r="B27" s="13">
        <v>280000</v>
      </c>
      <c r="C27" s="40"/>
      <c r="D27" s="42">
        <v>240000</v>
      </c>
      <c r="E27" s="42"/>
      <c r="F27" s="42"/>
      <c r="G27" s="47">
        <f t="shared" si="2"/>
        <v>40000</v>
      </c>
      <c r="H27" s="14"/>
      <c r="I27" s="14">
        <v>12177</v>
      </c>
    </row>
    <row r="28" spans="1:9" ht="12.75">
      <c r="A28" s="34" t="s">
        <v>35</v>
      </c>
      <c r="B28" s="13">
        <v>150000</v>
      </c>
      <c r="C28" s="40"/>
      <c r="D28" s="42">
        <v>150000</v>
      </c>
      <c r="E28" s="42"/>
      <c r="F28" s="42"/>
      <c r="G28" s="47">
        <f t="shared" si="2"/>
        <v>0</v>
      </c>
      <c r="H28" s="46"/>
      <c r="I28" s="14"/>
    </row>
    <row r="29" spans="1:9" ht="10.5" customHeight="1">
      <c r="A29" s="34" t="s">
        <v>51</v>
      </c>
      <c r="B29" s="13">
        <v>750000</v>
      </c>
      <c r="C29" s="40">
        <f>608009+138180</f>
        <v>746189</v>
      </c>
      <c r="D29" s="42">
        <f>96726+425606</f>
        <v>522332</v>
      </c>
      <c r="E29" s="42"/>
      <c r="F29" s="42"/>
      <c r="G29" s="47">
        <f t="shared" si="2"/>
        <v>227668</v>
      </c>
      <c r="H29" s="14"/>
      <c r="I29" s="14"/>
    </row>
    <row r="30" spans="1:9" ht="12" customHeight="1">
      <c r="A30" s="34" t="s">
        <v>52</v>
      </c>
      <c r="B30" s="13">
        <v>300000</v>
      </c>
      <c r="C30" s="40">
        <v>300000</v>
      </c>
      <c r="D30" s="42">
        <v>300000</v>
      </c>
      <c r="E30" s="42"/>
      <c r="F30" s="42"/>
      <c r="G30" s="47">
        <f t="shared" si="2"/>
        <v>0</v>
      </c>
      <c r="H30" s="14"/>
      <c r="I30" s="14"/>
    </row>
    <row r="31" spans="1:9" ht="10.5" customHeight="1">
      <c r="A31" s="34" t="s">
        <v>53</v>
      </c>
      <c r="B31" s="13">
        <v>400000</v>
      </c>
      <c r="C31" s="40"/>
      <c r="D31" s="42">
        <v>400000</v>
      </c>
      <c r="E31" s="42"/>
      <c r="F31" s="42"/>
      <c r="G31" s="47">
        <f t="shared" si="2"/>
        <v>0</v>
      </c>
      <c r="H31" s="14"/>
      <c r="I31" s="14"/>
    </row>
    <row r="32" spans="1:9" ht="12.75">
      <c r="A32" s="34" t="s">
        <v>83</v>
      </c>
      <c r="B32" s="13">
        <v>800000</v>
      </c>
      <c r="C32" s="40">
        <v>875567</v>
      </c>
      <c r="D32" s="42">
        <v>875567</v>
      </c>
      <c r="E32" s="42"/>
      <c r="F32" s="42"/>
      <c r="G32" s="47">
        <f t="shared" si="2"/>
        <v>-75567</v>
      </c>
      <c r="H32" s="14"/>
      <c r="I32" s="14"/>
    </row>
    <row r="33" spans="1:9" ht="18" customHeight="1">
      <c r="A33" s="36" t="s">
        <v>54</v>
      </c>
      <c r="B33" s="13">
        <v>400000</v>
      </c>
      <c r="C33" s="40">
        <v>400000</v>
      </c>
      <c r="D33" s="60">
        <f>184307+96214+77000+28682+4893.37</f>
        <v>391096.37</v>
      </c>
      <c r="E33" s="60"/>
      <c r="F33" s="42"/>
      <c r="G33" s="47">
        <f t="shared" si="2"/>
        <v>8903.630000000005</v>
      </c>
      <c r="H33" s="14" t="s">
        <v>67</v>
      </c>
      <c r="I33" s="14"/>
    </row>
    <row r="34" spans="1:9" ht="12.75">
      <c r="A34" s="34" t="s">
        <v>30</v>
      </c>
      <c r="B34" s="13">
        <v>400000</v>
      </c>
      <c r="C34" s="40"/>
      <c r="D34" s="42">
        <v>400000</v>
      </c>
      <c r="E34" s="42"/>
      <c r="F34" s="42"/>
      <c r="G34" s="47">
        <f t="shared" si="2"/>
        <v>0</v>
      </c>
      <c r="H34" s="61" t="s">
        <v>68</v>
      </c>
      <c r="I34" s="14"/>
    </row>
    <row r="35" spans="1:9" ht="17.25" customHeight="1">
      <c r="A35" s="36" t="s">
        <v>60</v>
      </c>
      <c r="B35" s="22">
        <v>2584800</v>
      </c>
      <c r="C35" s="40"/>
      <c r="D35" s="42">
        <v>2584800</v>
      </c>
      <c r="E35" s="42"/>
      <c r="F35" s="42"/>
      <c r="G35" s="47">
        <f t="shared" si="2"/>
        <v>0</v>
      </c>
      <c r="H35" s="61">
        <v>4893.37</v>
      </c>
      <c r="I35" s="14"/>
    </row>
    <row r="36" spans="1:9" ht="9.75" customHeight="1">
      <c r="A36" s="35" t="s">
        <v>6</v>
      </c>
      <c r="B36" s="19">
        <f>SUM(B16:B35)</f>
        <v>35708600</v>
      </c>
      <c r="C36" s="40"/>
      <c r="D36" s="42">
        <f>SUM(D16:D35)</f>
        <v>33645980.370000005</v>
      </c>
      <c r="E36" s="42"/>
      <c r="F36" s="42"/>
      <c r="G36" s="47">
        <f t="shared" si="2"/>
        <v>2062619.6299999952</v>
      </c>
      <c r="H36" s="46"/>
      <c r="I36" s="14"/>
    </row>
    <row r="37" spans="1:9" ht="10.5" customHeight="1">
      <c r="A37" s="35" t="s">
        <v>55</v>
      </c>
      <c r="B37" s="58">
        <f>B14+B36</f>
        <v>59440900</v>
      </c>
      <c r="C37" s="40"/>
      <c r="D37" s="43">
        <f>D14+D36+F14</f>
        <v>55917049.370000005</v>
      </c>
      <c r="E37" s="43"/>
      <c r="F37" s="43">
        <f>F14</f>
        <v>127965</v>
      </c>
      <c r="G37" s="43">
        <f t="shared" si="2"/>
        <v>3523850.629999995</v>
      </c>
      <c r="H37" s="14"/>
      <c r="I37" s="46"/>
    </row>
    <row r="38" spans="1:9" ht="5.2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 customHeight="1">
      <c r="A39" s="14"/>
      <c r="B39" s="14"/>
      <c r="C39" s="14"/>
      <c r="D39" s="46">
        <f>B37-D37</f>
        <v>3523850.629999995</v>
      </c>
      <c r="E39" s="46"/>
      <c r="F39" s="14"/>
      <c r="G39" s="14"/>
      <c r="H39" s="14"/>
      <c r="I39" s="14"/>
    </row>
    <row r="40" spans="1:9" ht="12.75" hidden="1">
      <c r="A40" s="14"/>
      <c r="B40" s="14"/>
      <c r="C40" s="14"/>
      <c r="D40" s="14"/>
      <c r="E40" s="14"/>
      <c r="F40" s="14"/>
      <c r="G40" s="46"/>
      <c r="H40" s="14"/>
      <c r="I40" s="14"/>
    </row>
    <row r="41" spans="1:9" ht="12.75" hidden="1">
      <c r="A41" s="14"/>
      <c r="B41" s="14"/>
      <c r="C41" s="14"/>
      <c r="D41" s="14"/>
      <c r="E41" s="14"/>
      <c r="F41" s="14"/>
      <c r="G41" s="46"/>
      <c r="H41" s="14"/>
      <c r="I41" s="14"/>
    </row>
    <row r="42" spans="1:9" ht="12.75" hidden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 customHeight="1">
      <c r="A49" s="45" t="s">
        <v>91</v>
      </c>
      <c r="B49" s="14"/>
      <c r="C49" s="14"/>
      <c r="D49" s="14"/>
      <c r="E49" s="14"/>
      <c r="F49" s="14"/>
      <c r="G49" s="14"/>
      <c r="H49" s="14"/>
      <c r="I49" s="14"/>
    </row>
    <row r="50" spans="1:9" ht="2.25" customHeigh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 hidden="1">
      <c r="A51" s="14"/>
      <c r="B51" s="14" t="s">
        <v>65</v>
      </c>
      <c r="C51" s="14"/>
      <c r="D51" s="14"/>
      <c r="E51" s="14"/>
      <c r="F51" s="14"/>
      <c r="G51" s="14"/>
      <c r="H51" s="14"/>
      <c r="I51" s="14"/>
    </row>
    <row r="52" spans="1:7" ht="12.75">
      <c r="A52" s="34" t="s">
        <v>39</v>
      </c>
      <c r="B52" s="15">
        <v>529500</v>
      </c>
      <c r="C52" s="14"/>
      <c r="D52" s="64" t="s">
        <v>90</v>
      </c>
      <c r="E52" s="65"/>
      <c r="F52" s="66"/>
      <c r="G52" s="65"/>
    </row>
    <row r="53" spans="1:7" ht="12.75">
      <c r="A53" s="15" t="s">
        <v>76</v>
      </c>
      <c r="B53" s="15">
        <v>152078</v>
      </c>
      <c r="C53" s="14"/>
      <c r="D53" s="65" t="s">
        <v>78</v>
      </c>
      <c r="E53" s="65"/>
      <c r="F53" s="65"/>
      <c r="G53" s="65"/>
    </row>
    <row r="54" spans="1:7" ht="12.75">
      <c r="A54" s="15" t="s">
        <v>20</v>
      </c>
      <c r="B54" s="15">
        <v>255000</v>
      </c>
      <c r="C54" s="14"/>
      <c r="D54" s="65" t="s">
        <v>79</v>
      </c>
      <c r="E54" s="65"/>
      <c r="F54" s="65"/>
      <c r="G54" s="65"/>
    </row>
    <row r="55" spans="1:7" ht="12.75">
      <c r="A55" s="15" t="s">
        <v>81</v>
      </c>
      <c r="B55" s="15">
        <v>1600000</v>
      </c>
      <c r="C55" s="14"/>
      <c r="D55" s="65" t="s">
        <v>80</v>
      </c>
      <c r="E55" s="65"/>
      <c r="F55" s="65"/>
      <c r="G55" s="65"/>
    </row>
    <row r="56" spans="1:7" ht="12.75">
      <c r="A56" s="15" t="s">
        <v>87</v>
      </c>
      <c r="B56" s="15">
        <v>227668</v>
      </c>
      <c r="C56" s="14"/>
      <c r="D56" s="67">
        <v>1228422</v>
      </c>
      <c r="E56" s="65"/>
      <c r="F56" s="65"/>
      <c r="G56" s="65"/>
    </row>
    <row r="57" spans="1:7" ht="12.75">
      <c r="A57" s="34" t="s">
        <v>72</v>
      </c>
      <c r="B57" s="15">
        <v>138500</v>
      </c>
      <c r="C57" s="14"/>
      <c r="D57" s="14"/>
      <c r="E57" s="14"/>
      <c r="F57" s="14"/>
      <c r="G57" s="24"/>
    </row>
    <row r="58" spans="1:9" ht="12.75">
      <c r="A58" s="62" t="s">
        <v>86</v>
      </c>
      <c r="B58" s="62">
        <f>SUM(B52:B57)</f>
        <v>2902746</v>
      </c>
      <c r="C58" s="14"/>
      <c r="D58" s="46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46"/>
      <c r="E59" s="14"/>
      <c r="F59" s="14"/>
      <c r="G59" s="14"/>
      <c r="H59" s="14"/>
      <c r="I59" s="14"/>
    </row>
    <row r="60" spans="1:9" ht="12.75">
      <c r="A60" s="14" t="s">
        <v>84</v>
      </c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 t="s">
        <v>85</v>
      </c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6" ht="12.75">
      <c r="A64" s="14" t="s">
        <v>88</v>
      </c>
      <c r="B64" s="14"/>
      <c r="C64" s="14"/>
      <c r="D64" s="14" t="s">
        <v>89</v>
      </c>
      <c r="E64" s="14"/>
      <c r="F64" s="14"/>
    </row>
    <row r="65" spans="1:6" ht="12.75">
      <c r="A65" s="14"/>
      <c r="B65" s="14"/>
      <c r="C65" s="14"/>
      <c r="D65" s="14"/>
      <c r="E65" s="14"/>
      <c r="F65" s="14"/>
    </row>
    <row r="66" spans="1:6" ht="12.75">
      <c r="A66" s="14"/>
      <c r="B66" s="14"/>
      <c r="C66" s="14"/>
      <c r="D66" s="14"/>
      <c r="E66" s="14"/>
      <c r="F66" s="14"/>
    </row>
    <row r="67" spans="1:6" ht="12.75">
      <c r="A67" s="14"/>
      <c r="B67" s="14"/>
      <c r="C67" s="14"/>
      <c r="D67" s="14"/>
      <c r="E67" s="14"/>
      <c r="F67" s="14"/>
    </row>
    <row r="70" spans="7:12" ht="12.75">
      <c r="G70" s="14"/>
      <c r="H70" s="14"/>
      <c r="I70" s="14"/>
      <c r="J70" s="14"/>
      <c r="K70" s="14"/>
      <c r="L70" s="14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15">
      <selection activeCell="C36" sqref="C36"/>
    </sheetView>
  </sheetViews>
  <sheetFormatPr defaultColWidth="9.00390625" defaultRowHeight="12.75"/>
  <cols>
    <col min="1" max="1" width="4.75390625" style="0" customWidth="1"/>
    <col min="2" max="2" width="51.25390625" style="0" customWidth="1"/>
    <col min="3" max="3" width="19.875" style="0" customWidth="1"/>
    <col min="4" max="4" width="10.625" style="0" bestFit="1" customWidth="1"/>
    <col min="5" max="6" width="11.25390625" style="0" customWidth="1"/>
    <col min="7" max="7" width="11.75390625" style="0" customWidth="1"/>
    <col min="8" max="9" width="12.375" style="0" customWidth="1"/>
  </cols>
  <sheetData>
    <row r="1" ht="12.75" hidden="1"/>
    <row r="2" ht="12.75">
      <c r="B2" t="s">
        <v>82</v>
      </c>
    </row>
    <row r="3" spans="1:9" ht="26.25">
      <c r="A3" s="15"/>
      <c r="B3" s="16" t="s">
        <v>11</v>
      </c>
      <c r="C3" s="15"/>
      <c r="D3" s="38" t="s">
        <v>63</v>
      </c>
      <c r="E3" s="29" t="s">
        <v>73</v>
      </c>
      <c r="F3" s="29" t="s">
        <v>75</v>
      </c>
      <c r="G3" s="29" t="s">
        <v>64</v>
      </c>
      <c r="H3" s="29" t="s">
        <v>65</v>
      </c>
      <c r="I3" s="28"/>
    </row>
    <row r="4" spans="1:8" ht="15.75">
      <c r="A4" s="15"/>
      <c r="B4" s="27" t="s">
        <v>58</v>
      </c>
      <c r="C4" s="15"/>
      <c r="D4" s="39"/>
      <c r="E4" s="1"/>
      <c r="F4" s="1"/>
      <c r="G4" s="1"/>
      <c r="H4" s="1"/>
    </row>
    <row r="5" spans="1:10" s="14" customFormat="1" ht="21.75" customHeight="1">
      <c r="A5" s="12">
        <v>1</v>
      </c>
      <c r="B5" s="34" t="s">
        <v>57</v>
      </c>
      <c r="C5" s="13">
        <v>9200000</v>
      </c>
      <c r="D5" s="40">
        <v>9122673</v>
      </c>
      <c r="E5" s="42">
        <v>9200000</v>
      </c>
      <c r="F5" s="42">
        <f>C5-D5</f>
        <v>77327</v>
      </c>
      <c r="G5" s="42"/>
      <c r="H5" s="42">
        <f aca="true" t="shared" si="0" ref="H5:H15">C5-E5</f>
        <v>0</v>
      </c>
      <c r="J5" s="56" t="s">
        <v>62</v>
      </c>
    </row>
    <row r="6" spans="1:8" s="14" customFormat="1" ht="12.75">
      <c r="A6" s="12">
        <v>2</v>
      </c>
      <c r="B6" s="34" t="s">
        <v>39</v>
      </c>
      <c r="C6" s="13">
        <v>1700000</v>
      </c>
      <c r="D6" s="40">
        <v>1672130.3</v>
      </c>
      <c r="E6" s="42">
        <v>1170500</v>
      </c>
      <c r="F6" s="42">
        <f aca="true" t="shared" si="1" ref="F6:F15">C6-D6</f>
        <v>27869.699999999953</v>
      </c>
      <c r="G6" s="42">
        <v>127965</v>
      </c>
      <c r="H6" s="42">
        <f t="shared" si="0"/>
        <v>529500</v>
      </c>
    </row>
    <row r="7" spans="1:8" s="14" customFormat="1" ht="12.75">
      <c r="A7" s="12">
        <v>3</v>
      </c>
      <c r="B7" s="34" t="s">
        <v>56</v>
      </c>
      <c r="C7" s="13">
        <v>800000</v>
      </c>
      <c r="D7" s="40">
        <v>799500</v>
      </c>
      <c r="E7" s="42">
        <v>800000</v>
      </c>
      <c r="F7" s="42">
        <f t="shared" si="1"/>
        <v>500</v>
      </c>
      <c r="G7" s="42"/>
      <c r="H7" s="42">
        <f t="shared" si="0"/>
        <v>0</v>
      </c>
    </row>
    <row r="8" spans="1:9" s="14" customFormat="1" ht="12.75">
      <c r="A8" s="12">
        <v>4</v>
      </c>
      <c r="B8" s="34" t="s">
        <v>66</v>
      </c>
      <c r="C8" s="13">
        <v>2500000</v>
      </c>
      <c r="D8" s="40">
        <f>1248036+97395</f>
        <v>1345431</v>
      </c>
      <c r="E8" s="55">
        <f>1061781+237228</f>
        <v>1299009</v>
      </c>
      <c r="F8" s="42">
        <f t="shared" si="1"/>
        <v>1154569</v>
      </c>
      <c r="G8" s="42"/>
      <c r="H8" s="42">
        <f t="shared" si="0"/>
        <v>1200991</v>
      </c>
      <c r="I8" s="14" t="s">
        <v>71</v>
      </c>
    </row>
    <row r="9" spans="1:8" s="14" customFormat="1" ht="12.75">
      <c r="A9" s="12">
        <v>5</v>
      </c>
      <c r="B9" s="34" t="s">
        <v>31</v>
      </c>
      <c r="C9" s="13">
        <v>490000</v>
      </c>
      <c r="D9" s="40">
        <v>482746</v>
      </c>
      <c r="E9" s="42">
        <v>337922</v>
      </c>
      <c r="F9" s="42">
        <f t="shared" si="1"/>
        <v>7254</v>
      </c>
      <c r="G9" s="42"/>
      <c r="H9" s="57">
        <f t="shared" si="0"/>
        <v>152078</v>
      </c>
    </row>
    <row r="10" spans="1:8" s="14" customFormat="1" ht="12.75">
      <c r="A10" s="12">
        <v>6</v>
      </c>
      <c r="B10" s="34" t="s">
        <v>40</v>
      </c>
      <c r="C10" s="13">
        <v>1412300</v>
      </c>
      <c r="D10" s="40">
        <v>1402021</v>
      </c>
      <c r="E10" s="42">
        <v>1402021</v>
      </c>
      <c r="F10" s="42">
        <f t="shared" si="1"/>
        <v>10279</v>
      </c>
      <c r="G10" s="42"/>
      <c r="H10" s="42">
        <f t="shared" si="0"/>
        <v>10279</v>
      </c>
    </row>
    <row r="11" spans="1:8" s="14" customFormat="1" ht="12.75">
      <c r="A11" s="12">
        <v>7</v>
      </c>
      <c r="B11" s="34" t="s">
        <v>41</v>
      </c>
      <c r="C11" s="13">
        <v>790000</v>
      </c>
      <c r="D11" s="40">
        <v>784486</v>
      </c>
      <c r="E11" s="42">
        <v>782000</v>
      </c>
      <c r="F11" s="42">
        <f t="shared" si="1"/>
        <v>5514</v>
      </c>
      <c r="G11" s="42"/>
      <c r="H11" s="42">
        <f t="shared" si="0"/>
        <v>8000</v>
      </c>
    </row>
    <row r="12" spans="1:8" s="14" customFormat="1" ht="12.75">
      <c r="A12" s="12">
        <v>8</v>
      </c>
      <c r="B12" s="34" t="s">
        <v>74</v>
      </c>
      <c r="C12" s="13">
        <v>5000000</v>
      </c>
      <c r="D12" s="40">
        <v>4960746</v>
      </c>
      <c r="E12" s="42">
        <f>4960746+496074</f>
        <v>5456820</v>
      </c>
      <c r="F12" s="42">
        <f t="shared" si="1"/>
        <v>39254</v>
      </c>
      <c r="G12" s="42"/>
      <c r="H12" s="42">
        <f t="shared" si="0"/>
        <v>-456820</v>
      </c>
    </row>
    <row r="13" spans="1:8" s="14" customFormat="1" ht="11.25" customHeight="1">
      <c r="A13" s="12">
        <v>9</v>
      </c>
      <c r="B13" s="34" t="s">
        <v>72</v>
      </c>
      <c r="C13" s="13">
        <v>1440000</v>
      </c>
      <c r="D13" s="40">
        <v>1301500</v>
      </c>
      <c r="E13" s="42">
        <f>1000000+301500</f>
        <v>1301500</v>
      </c>
      <c r="F13" s="42">
        <f t="shared" si="1"/>
        <v>138500</v>
      </c>
      <c r="G13" s="42"/>
      <c r="H13" s="57">
        <f t="shared" si="0"/>
        <v>138500</v>
      </c>
    </row>
    <row r="14" spans="1:8" s="14" customFormat="1" ht="12.75">
      <c r="A14" s="12">
        <v>10</v>
      </c>
      <c r="B14" s="34" t="s">
        <v>42</v>
      </c>
      <c r="C14" s="13">
        <v>400000</v>
      </c>
      <c r="D14" s="40">
        <v>393332</v>
      </c>
      <c r="E14" s="42">
        <v>393332</v>
      </c>
      <c r="F14" s="42">
        <f t="shared" si="1"/>
        <v>6668</v>
      </c>
      <c r="G14" s="42"/>
      <c r="H14" s="42">
        <f t="shared" si="0"/>
        <v>6668</v>
      </c>
    </row>
    <row r="15" spans="1:10" ht="12.75">
      <c r="A15" s="25"/>
      <c r="B15" s="35" t="s">
        <v>6</v>
      </c>
      <c r="C15" s="26">
        <f>SUM(C5:C14)</f>
        <v>23732300</v>
      </c>
      <c r="D15" s="41">
        <f>SUM(D5:D14)</f>
        <v>22264565.3</v>
      </c>
      <c r="E15" s="43">
        <f>SUM(E5:E14)</f>
        <v>22143104</v>
      </c>
      <c r="F15" s="42">
        <f t="shared" si="1"/>
        <v>1467734.6999999993</v>
      </c>
      <c r="G15" s="31">
        <f>G6</f>
        <v>127965</v>
      </c>
      <c r="H15" s="31">
        <f t="shared" si="0"/>
        <v>1589196</v>
      </c>
      <c r="I15" s="32">
        <f>C15-D15</f>
        <v>1467734.6999999993</v>
      </c>
      <c r="J15" s="24"/>
    </row>
    <row r="16" spans="1:10" ht="13.5" customHeight="1">
      <c r="A16" s="25"/>
      <c r="B16" s="18" t="s">
        <v>59</v>
      </c>
      <c r="C16" s="26"/>
      <c r="D16" s="41"/>
      <c r="E16" s="43"/>
      <c r="F16" s="42"/>
      <c r="G16" s="31"/>
      <c r="H16" s="31"/>
      <c r="I16" s="45"/>
      <c r="J16" s="24"/>
    </row>
    <row r="17" spans="1:8" s="52" customFormat="1" ht="12.75">
      <c r="A17" s="51">
        <v>11</v>
      </c>
      <c r="B17" s="34" t="s">
        <v>26</v>
      </c>
      <c r="C17" s="21">
        <v>13263800</v>
      </c>
      <c r="D17" s="40">
        <v>13263800</v>
      </c>
      <c r="E17" s="55">
        <v>13263800</v>
      </c>
      <c r="F17" s="42">
        <f>C17-D17</f>
        <v>0</v>
      </c>
      <c r="G17" s="42"/>
      <c r="H17" s="47">
        <f aca="true" t="shared" si="2" ref="H17:H38">C17-E17</f>
        <v>0</v>
      </c>
    </row>
    <row r="18" spans="1:9" ht="12.75">
      <c r="A18" s="12">
        <v>12</v>
      </c>
      <c r="B18" s="34" t="s">
        <v>43</v>
      </c>
      <c r="C18" s="21">
        <v>2000000</v>
      </c>
      <c r="D18" s="40">
        <v>1998570</v>
      </c>
      <c r="E18" s="55">
        <v>2000000</v>
      </c>
      <c r="F18" s="42">
        <f aca="true" t="shared" si="3" ref="F18:F25">C18-D18</f>
        <v>1430</v>
      </c>
      <c r="G18" s="42"/>
      <c r="H18" s="47">
        <f t="shared" si="2"/>
        <v>0</v>
      </c>
      <c r="I18" s="46">
        <f>11198600+E18+E20+E22+E24+E25+E29</f>
        <v>20178600</v>
      </c>
    </row>
    <row r="19" spans="1:9" s="14" customFormat="1" ht="12.75">
      <c r="A19" s="44">
        <v>13</v>
      </c>
      <c r="B19" s="34" t="s">
        <v>37</v>
      </c>
      <c r="C19" s="13">
        <v>2500000</v>
      </c>
      <c r="D19" s="40"/>
      <c r="E19" s="42">
        <f>2046883+440000+13117</f>
        <v>2500000</v>
      </c>
      <c r="F19" s="42"/>
      <c r="G19" s="42"/>
      <c r="H19" s="47">
        <f t="shared" si="2"/>
        <v>0</v>
      </c>
      <c r="I19" s="46"/>
    </row>
    <row r="20" spans="1:9" ht="12.75">
      <c r="A20" s="12">
        <v>14</v>
      </c>
      <c r="B20" s="34" t="s">
        <v>44</v>
      </c>
      <c r="C20" s="13">
        <v>3500000</v>
      </c>
      <c r="D20" s="40">
        <v>3498100</v>
      </c>
      <c r="E20" s="55">
        <v>3500000</v>
      </c>
      <c r="F20" s="42">
        <f t="shared" si="3"/>
        <v>1900</v>
      </c>
      <c r="G20" s="42"/>
      <c r="H20" s="47">
        <f t="shared" si="2"/>
        <v>0</v>
      </c>
      <c r="I20" s="46"/>
    </row>
    <row r="21" spans="1:8" s="50" customFormat="1" ht="12.75">
      <c r="A21" s="44">
        <v>15</v>
      </c>
      <c r="B21" s="34" t="s">
        <v>46</v>
      </c>
      <c r="C21" s="21">
        <v>200000</v>
      </c>
      <c r="D21" s="40"/>
      <c r="E21" s="42">
        <v>193385</v>
      </c>
      <c r="F21" s="42"/>
      <c r="G21" s="42"/>
      <c r="H21" s="47">
        <f t="shared" si="2"/>
        <v>6615</v>
      </c>
    </row>
    <row r="22" spans="1:9" s="50" customFormat="1" ht="12" customHeight="1">
      <c r="A22" s="44">
        <v>16</v>
      </c>
      <c r="B22" s="34" t="s">
        <v>49</v>
      </c>
      <c r="C22" s="21">
        <v>480000</v>
      </c>
      <c r="D22" s="40">
        <v>480000</v>
      </c>
      <c r="E22" s="55">
        <v>480000</v>
      </c>
      <c r="F22" s="42">
        <f t="shared" si="3"/>
        <v>0</v>
      </c>
      <c r="G22" s="42"/>
      <c r="H22" s="47">
        <f t="shared" si="2"/>
        <v>0</v>
      </c>
      <c r="I22" s="53"/>
    </row>
    <row r="23" spans="1:9" ht="15" customHeight="1">
      <c r="A23" s="12">
        <v>17</v>
      </c>
      <c r="B23" s="34" t="s">
        <v>45</v>
      </c>
      <c r="C23" s="13">
        <v>850000</v>
      </c>
      <c r="D23" s="40">
        <v>848000</v>
      </c>
      <c r="E23" s="42">
        <v>595000</v>
      </c>
      <c r="F23" s="42">
        <f t="shared" si="3"/>
        <v>2000</v>
      </c>
      <c r="G23" s="42"/>
      <c r="H23" s="47">
        <f t="shared" si="2"/>
        <v>255000</v>
      </c>
      <c r="I23" t="s">
        <v>70</v>
      </c>
    </row>
    <row r="24" spans="1:9" ht="12.75">
      <c r="A24" s="12">
        <v>18</v>
      </c>
      <c r="B24" s="34" t="s">
        <v>47</v>
      </c>
      <c r="C24" s="13">
        <v>500000</v>
      </c>
      <c r="D24" s="40"/>
      <c r="E24" s="55">
        <v>500000</v>
      </c>
      <c r="F24" s="42">
        <f t="shared" si="3"/>
        <v>500000</v>
      </c>
      <c r="G24" s="42"/>
      <c r="H24" s="47">
        <f t="shared" si="2"/>
        <v>0</v>
      </c>
      <c r="I24">
        <f>560000+200000+440000</f>
        <v>1200000</v>
      </c>
    </row>
    <row r="25" spans="1:9" ht="12.75">
      <c r="A25" s="12">
        <v>19</v>
      </c>
      <c r="B25" s="34" t="s">
        <v>48</v>
      </c>
      <c r="C25" s="21">
        <v>2350000</v>
      </c>
      <c r="D25" s="40">
        <v>2349600</v>
      </c>
      <c r="E25" s="55">
        <f>1850000-60000+560000</f>
        <v>2350000</v>
      </c>
      <c r="F25" s="42">
        <f t="shared" si="3"/>
        <v>400</v>
      </c>
      <c r="G25" s="42"/>
      <c r="H25" s="47">
        <f t="shared" si="2"/>
        <v>0</v>
      </c>
      <c r="I25" s="48">
        <f>11198600+E18+E20+E22+E25+E29+E24</f>
        <v>20178600</v>
      </c>
    </row>
    <row r="26" spans="1:8" ht="12.75">
      <c r="A26" s="12">
        <v>20</v>
      </c>
      <c r="B26" s="34" t="s">
        <v>27</v>
      </c>
      <c r="C26" s="13">
        <v>3100000</v>
      </c>
      <c r="D26" s="40"/>
      <c r="E26" s="42">
        <v>1500000</v>
      </c>
      <c r="F26" s="42"/>
      <c r="G26" s="42"/>
      <c r="H26" s="57">
        <f t="shared" si="2"/>
        <v>1600000</v>
      </c>
    </row>
    <row r="27" spans="1:10" s="50" customFormat="1" ht="20.25" customHeight="1">
      <c r="A27" s="44">
        <v>21</v>
      </c>
      <c r="B27" s="36" t="s">
        <v>28</v>
      </c>
      <c r="C27" s="13">
        <v>900000</v>
      </c>
      <c r="D27" s="40"/>
      <c r="E27" s="55">
        <f>523349+6000+12177+17280+341194</f>
        <v>900000</v>
      </c>
      <c r="F27" s="42"/>
      <c r="G27" s="42"/>
      <c r="H27" s="47">
        <f t="shared" si="2"/>
        <v>0</v>
      </c>
      <c r="I27" s="49" t="s">
        <v>61</v>
      </c>
      <c r="J27" s="50" t="s">
        <v>69</v>
      </c>
    </row>
    <row r="28" spans="1:10" ht="12.75">
      <c r="A28" s="12">
        <v>22</v>
      </c>
      <c r="B28" s="34" t="s">
        <v>50</v>
      </c>
      <c r="C28" s="13">
        <v>280000</v>
      </c>
      <c r="D28" s="40"/>
      <c r="E28" s="30">
        <v>240000</v>
      </c>
      <c r="F28" s="42"/>
      <c r="G28" s="42"/>
      <c r="H28" s="47">
        <f t="shared" si="2"/>
        <v>40000</v>
      </c>
      <c r="J28">
        <v>12177</v>
      </c>
    </row>
    <row r="29" spans="1:9" ht="12.75">
      <c r="A29" s="12">
        <v>23</v>
      </c>
      <c r="B29" s="34" t="s">
        <v>35</v>
      </c>
      <c r="C29" s="13">
        <v>150000</v>
      </c>
      <c r="D29" s="40"/>
      <c r="E29" s="55">
        <v>150000</v>
      </c>
      <c r="F29" s="42"/>
      <c r="G29" s="42"/>
      <c r="H29" s="47">
        <f t="shared" si="2"/>
        <v>0</v>
      </c>
      <c r="I29" s="33"/>
    </row>
    <row r="30" spans="1:8" s="50" customFormat="1" ht="12.75">
      <c r="A30" s="44">
        <v>24</v>
      </c>
      <c r="B30" s="34" t="s">
        <v>51</v>
      </c>
      <c r="C30" s="13">
        <v>750000</v>
      </c>
      <c r="D30" s="40">
        <f>608009+138180</f>
        <v>746189</v>
      </c>
      <c r="E30" s="42">
        <f>96726+425606</f>
        <v>522332</v>
      </c>
      <c r="F30" s="42"/>
      <c r="G30" s="42"/>
      <c r="H30" s="47">
        <f t="shared" si="2"/>
        <v>227668</v>
      </c>
    </row>
    <row r="31" spans="1:8" ht="12.75">
      <c r="A31" s="12">
        <v>25</v>
      </c>
      <c r="B31" s="34" t="s">
        <v>52</v>
      </c>
      <c r="C31" s="13">
        <v>300000</v>
      </c>
      <c r="D31" s="40">
        <v>300000</v>
      </c>
      <c r="E31" s="30">
        <v>300000</v>
      </c>
      <c r="F31" s="42"/>
      <c r="G31" s="42"/>
      <c r="H31" s="47">
        <f t="shared" si="2"/>
        <v>0</v>
      </c>
    </row>
    <row r="32" spans="1:8" s="50" customFormat="1" ht="12.75">
      <c r="A32" s="44">
        <v>26</v>
      </c>
      <c r="B32" s="34" t="s">
        <v>53</v>
      </c>
      <c r="C32" s="13">
        <v>400000</v>
      </c>
      <c r="D32" s="40"/>
      <c r="E32" s="42">
        <v>400000</v>
      </c>
      <c r="F32" s="42"/>
      <c r="G32" s="42"/>
      <c r="H32" s="47">
        <f t="shared" si="2"/>
        <v>0</v>
      </c>
    </row>
    <row r="33" spans="1:8" s="50" customFormat="1" ht="12.75">
      <c r="A33" s="44">
        <v>27</v>
      </c>
      <c r="B33" s="34" t="s">
        <v>83</v>
      </c>
      <c r="C33" s="13">
        <v>800000</v>
      </c>
      <c r="D33" s="40">
        <v>795746</v>
      </c>
      <c r="E33" s="42">
        <v>875567</v>
      </c>
      <c r="F33" s="42"/>
      <c r="G33" s="42"/>
      <c r="H33" s="47">
        <f t="shared" si="2"/>
        <v>-75567</v>
      </c>
    </row>
    <row r="34" spans="1:9" s="50" customFormat="1" ht="21" customHeight="1">
      <c r="A34" s="44">
        <v>28</v>
      </c>
      <c r="B34" s="36" t="s">
        <v>54</v>
      </c>
      <c r="C34" s="13">
        <v>400000</v>
      </c>
      <c r="D34" s="40">
        <v>400000</v>
      </c>
      <c r="E34" s="60">
        <f>184307+96214+77000+28682+4893.37</f>
        <v>391096.37</v>
      </c>
      <c r="F34" s="60"/>
      <c r="G34" s="42"/>
      <c r="H34" s="47">
        <f t="shared" si="2"/>
        <v>8903.630000000005</v>
      </c>
      <c r="I34" s="50" t="s">
        <v>67</v>
      </c>
    </row>
    <row r="35" spans="1:9" s="50" customFormat="1" ht="12.75">
      <c r="A35" s="44">
        <v>29</v>
      </c>
      <c r="B35" s="34" t="s">
        <v>30</v>
      </c>
      <c r="C35" s="13">
        <v>400000</v>
      </c>
      <c r="D35" s="40"/>
      <c r="E35" s="42">
        <v>400000</v>
      </c>
      <c r="F35" s="42"/>
      <c r="G35" s="42"/>
      <c r="H35" s="47">
        <f t="shared" si="2"/>
        <v>0</v>
      </c>
      <c r="I35" s="54" t="s">
        <v>68</v>
      </c>
    </row>
    <row r="36" spans="1:9" s="50" customFormat="1" ht="20.25" customHeight="1">
      <c r="A36" s="44">
        <v>30</v>
      </c>
      <c r="B36" s="36" t="s">
        <v>60</v>
      </c>
      <c r="C36" s="22">
        <v>2584800</v>
      </c>
      <c r="D36" s="40"/>
      <c r="E36" s="42">
        <v>2584800</v>
      </c>
      <c r="F36" s="42"/>
      <c r="G36" s="42"/>
      <c r="H36" s="47">
        <f t="shared" si="2"/>
        <v>0</v>
      </c>
      <c r="I36" s="54">
        <v>4893.37</v>
      </c>
    </row>
    <row r="37" spans="1:9" ht="11.25" customHeight="1">
      <c r="A37" s="18"/>
      <c r="B37" s="35" t="s">
        <v>6</v>
      </c>
      <c r="C37" s="19">
        <f>SUM(C17:C36)</f>
        <v>35708600</v>
      </c>
      <c r="D37" s="40"/>
      <c r="E37" s="30">
        <f>SUM(E17:E36)</f>
        <v>33645980.370000005</v>
      </c>
      <c r="F37" s="42"/>
      <c r="G37" s="42"/>
      <c r="H37" s="47">
        <f t="shared" si="2"/>
        <v>2062619.6299999952</v>
      </c>
      <c r="I37" s="33"/>
    </row>
    <row r="38" spans="1:10" ht="12.75">
      <c r="A38" s="1"/>
      <c r="B38" s="37" t="s">
        <v>55</v>
      </c>
      <c r="C38" s="26">
        <f>C15+C37</f>
        <v>59440900</v>
      </c>
      <c r="D38" s="41"/>
      <c r="E38" s="31">
        <f>E15+E37</f>
        <v>55789084.370000005</v>
      </c>
      <c r="F38" s="43"/>
      <c r="G38" s="43">
        <f>G15</f>
        <v>127965</v>
      </c>
      <c r="H38" s="43">
        <f t="shared" si="2"/>
        <v>3651815.629999995</v>
      </c>
      <c r="J38" s="33"/>
    </row>
    <row r="40" spans="5:6" ht="12.75">
      <c r="E40" s="33">
        <f>C38-E38</f>
        <v>3651815.629999995</v>
      </c>
      <c r="F40" s="33"/>
    </row>
    <row r="41" ht="12.75">
      <c r="H41" s="33"/>
    </row>
    <row r="42" ht="12.75">
      <c r="H42" s="33"/>
    </row>
    <row r="44" ht="12.75">
      <c r="B44">
        <f>55000+40000+295000+110000+100000+50000+120000+230000+70000+200000+500000+100000</f>
        <v>1870000</v>
      </c>
    </row>
    <row r="46" ht="12.75">
      <c r="C46" t="s">
        <v>65</v>
      </c>
    </row>
    <row r="47" spans="2:8" ht="12.75">
      <c r="B47" s="34" t="s">
        <v>39</v>
      </c>
      <c r="C47">
        <v>529500</v>
      </c>
      <c r="F47" s="14" t="s">
        <v>77</v>
      </c>
      <c r="H47" s="42"/>
    </row>
    <row r="48" spans="2:6" ht="12.75">
      <c r="B48" s="34" t="s">
        <v>66</v>
      </c>
      <c r="C48">
        <v>1200991</v>
      </c>
      <c r="F48" t="s">
        <v>78</v>
      </c>
    </row>
    <row r="49" spans="2:6" ht="12.75">
      <c r="B49" s="14" t="s">
        <v>76</v>
      </c>
      <c r="C49">
        <v>152078</v>
      </c>
      <c r="F49" t="s">
        <v>79</v>
      </c>
    </row>
    <row r="50" spans="2:6" ht="12.75">
      <c r="B50" t="s">
        <v>20</v>
      </c>
      <c r="C50">
        <v>255000</v>
      </c>
      <c r="F50" t="s">
        <v>80</v>
      </c>
    </row>
    <row r="51" spans="2:6" ht="12.75">
      <c r="B51" t="s">
        <v>81</v>
      </c>
      <c r="C51">
        <v>1600000</v>
      </c>
      <c r="F51" s="24">
        <v>1228422</v>
      </c>
    </row>
    <row r="53" spans="3:5" ht="12.75">
      <c r="C53">
        <f>SUM(C47:C52)</f>
        <v>3737569</v>
      </c>
      <c r="E53" s="33">
        <f>C53-E40</f>
        <v>85753.37000000477</v>
      </c>
    </row>
    <row r="55" ht="12.75">
      <c r="B55" t="s">
        <v>84</v>
      </c>
    </row>
    <row r="56" ht="12.75">
      <c r="B56" t="s">
        <v>85</v>
      </c>
    </row>
    <row r="60" ht="28.5" customHeight="1">
      <c r="B60" s="24" t="s">
        <v>93</v>
      </c>
    </row>
    <row r="61" ht="13.5" customHeight="1">
      <c r="B61" s="24"/>
    </row>
    <row r="62" spans="2:6" ht="18" customHeight="1">
      <c r="B62" s="34" t="s">
        <v>39</v>
      </c>
      <c r="C62" s="1">
        <v>529.5</v>
      </c>
      <c r="D62" s="1" t="s">
        <v>94</v>
      </c>
      <c r="E62" s="1"/>
      <c r="F62" s="1"/>
    </row>
    <row r="63" spans="2:6" ht="12.75">
      <c r="B63" s="15" t="s">
        <v>95</v>
      </c>
      <c r="C63" s="1">
        <v>152.1</v>
      </c>
      <c r="D63" s="1" t="s">
        <v>96</v>
      </c>
      <c r="E63" s="1"/>
      <c r="F63" s="1"/>
    </row>
    <row r="64" spans="2:6" ht="12.75">
      <c r="B64" s="1" t="s">
        <v>20</v>
      </c>
      <c r="C64" s="1">
        <v>255</v>
      </c>
      <c r="D64" s="69" t="s">
        <v>97</v>
      </c>
      <c r="E64" s="69"/>
      <c r="F64" s="69"/>
    </row>
    <row r="65" spans="2:6" ht="12.75">
      <c r="B65" s="1" t="s">
        <v>112</v>
      </c>
      <c r="C65" s="68">
        <v>623.4</v>
      </c>
      <c r="D65" s="68" t="s">
        <v>117</v>
      </c>
      <c r="E65" s="70"/>
      <c r="F65" s="71"/>
    </row>
    <row r="67" ht="12.75">
      <c r="B67" s="24" t="s">
        <v>98</v>
      </c>
    </row>
    <row r="68" spans="2:8" ht="12.75">
      <c r="B68" s="1" t="s">
        <v>99</v>
      </c>
      <c r="C68" s="1">
        <v>608.6</v>
      </c>
      <c r="D68" s="68" t="s">
        <v>110</v>
      </c>
      <c r="E68" s="70"/>
      <c r="F68" s="70"/>
      <c r="G68" s="70"/>
      <c r="H68" s="71"/>
    </row>
    <row r="69" spans="2:8" ht="12.75">
      <c r="B69" s="1" t="s">
        <v>100</v>
      </c>
      <c r="C69" s="1">
        <v>876.4</v>
      </c>
      <c r="D69" s="68" t="s">
        <v>116</v>
      </c>
      <c r="E69" s="70"/>
      <c r="F69" s="70"/>
      <c r="G69" s="70"/>
      <c r="H69" s="71"/>
    </row>
    <row r="70" spans="2:8" ht="12.75">
      <c r="B70" s="1" t="s">
        <v>101</v>
      </c>
      <c r="C70" s="1">
        <v>62.6</v>
      </c>
      <c r="D70" s="68" t="s">
        <v>109</v>
      </c>
      <c r="E70" s="70"/>
      <c r="F70" s="70"/>
      <c r="G70" s="70"/>
      <c r="H70" s="71"/>
    </row>
    <row r="71" spans="2:8" ht="12.75">
      <c r="B71" s="1" t="s">
        <v>102</v>
      </c>
      <c r="C71" s="1">
        <v>58.2</v>
      </c>
      <c r="D71" s="72" t="s">
        <v>113</v>
      </c>
      <c r="E71" s="73"/>
      <c r="F71" s="73"/>
      <c r="G71" s="73"/>
      <c r="H71" s="74"/>
    </row>
    <row r="72" spans="2:8" ht="12.75">
      <c r="B72" s="1" t="s">
        <v>103</v>
      </c>
      <c r="C72" s="1">
        <v>94.5</v>
      </c>
      <c r="D72" s="68" t="s">
        <v>115</v>
      </c>
      <c r="E72" s="70"/>
      <c r="F72" s="70"/>
      <c r="G72" s="70"/>
      <c r="H72" s="71"/>
    </row>
    <row r="73" spans="2:8" ht="12.75">
      <c r="B73" s="1" t="s">
        <v>108</v>
      </c>
      <c r="C73" s="1">
        <v>182.4</v>
      </c>
      <c r="D73" s="68" t="s">
        <v>111</v>
      </c>
      <c r="E73" s="70"/>
      <c r="F73" s="70"/>
      <c r="G73" s="70"/>
      <c r="H73" s="71"/>
    </row>
    <row r="76" ht="12.75">
      <c r="B76" s="24" t="s">
        <v>104</v>
      </c>
    </row>
    <row r="77" spans="2:3" ht="12.75">
      <c r="B77" s="1" t="s">
        <v>105</v>
      </c>
      <c r="C77" s="1">
        <v>164.1</v>
      </c>
    </row>
    <row r="78" spans="2:3" ht="12.75">
      <c r="B78" s="1" t="s">
        <v>106</v>
      </c>
      <c r="C78" s="1">
        <v>56.6</v>
      </c>
    </row>
    <row r="79" spans="2:3" ht="12.75">
      <c r="B79" s="1" t="s">
        <v>107</v>
      </c>
      <c r="C79" s="1">
        <v>20.2</v>
      </c>
    </row>
    <row r="80" spans="2:3" ht="21" customHeight="1">
      <c r="B80" s="25" t="s">
        <v>114</v>
      </c>
      <c r="C80" s="25">
        <f>SUM(C62:C79)</f>
        <v>3683.5999999999995</v>
      </c>
    </row>
    <row r="84" spans="2:4" ht="12.75">
      <c r="B84" t="s">
        <v>118</v>
      </c>
      <c r="D84" t="s">
        <v>89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34">
      <selection activeCell="D2" sqref="D2"/>
    </sheetView>
  </sheetViews>
  <sheetFormatPr defaultColWidth="9.00390625" defaultRowHeight="12.75"/>
  <cols>
    <col min="1" max="1" width="11.00390625" style="0" customWidth="1"/>
    <col min="2" max="2" width="7.75390625" style="0" hidden="1" customWidth="1"/>
    <col min="3" max="3" width="6.875" style="0" customWidth="1"/>
    <col min="4" max="4" width="63.75390625" style="0" customWidth="1"/>
    <col min="5" max="5" width="10.75390625" style="0" customWidth="1"/>
    <col min="6" max="6" width="10.625" style="0" customWidth="1"/>
  </cols>
  <sheetData>
    <row r="2" ht="12.75">
      <c r="D2" s="107" t="s">
        <v>156</v>
      </c>
    </row>
    <row r="3" spans="3:5" ht="12.75">
      <c r="C3" s="87" t="s">
        <v>123</v>
      </c>
      <c r="D3" s="105"/>
      <c r="E3" s="106"/>
    </row>
    <row r="4" spans="3:5" ht="12.75">
      <c r="C4" s="96" t="s">
        <v>149</v>
      </c>
      <c r="E4" s="96"/>
    </row>
    <row r="5" spans="4:5" ht="12.75">
      <c r="D5" s="97" t="s">
        <v>150</v>
      </c>
      <c r="E5" s="96"/>
    </row>
    <row r="6" spans="4:5" ht="12.75">
      <c r="D6" s="96" t="s">
        <v>151</v>
      </c>
      <c r="E6" s="96"/>
    </row>
    <row r="7" ht="12.75">
      <c r="D7" s="24"/>
    </row>
    <row r="8" spans="3:5" ht="12.75">
      <c r="C8" s="87"/>
      <c r="D8" s="88" t="s">
        <v>134</v>
      </c>
      <c r="E8" s="92"/>
    </row>
    <row r="9" spans="3:5" ht="12.75">
      <c r="C9" s="87"/>
      <c r="D9" s="88"/>
      <c r="E9" s="92"/>
    </row>
    <row r="10" spans="3:5" ht="12.75">
      <c r="C10" s="95">
        <v>1</v>
      </c>
      <c r="D10" s="110" t="s">
        <v>124</v>
      </c>
      <c r="E10" s="90"/>
    </row>
    <row r="11" spans="1:5" ht="12.75">
      <c r="A11">
        <v>22152100</v>
      </c>
      <c r="C11" s="77"/>
      <c r="D11" s="105" t="s">
        <v>48</v>
      </c>
      <c r="E11" s="86"/>
    </row>
    <row r="12" spans="1:5" ht="25.5">
      <c r="A12">
        <v>22152900</v>
      </c>
      <c r="C12" s="77"/>
      <c r="D12" s="109" t="s">
        <v>135</v>
      </c>
      <c r="E12" s="86">
        <v>29000</v>
      </c>
    </row>
    <row r="13" spans="3:6" ht="38.25">
      <c r="C13" s="77"/>
      <c r="D13" s="113" t="s">
        <v>145</v>
      </c>
      <c r="E13" s="86"/>
      <c r="F13" s="115"/>
    </row>
    <row r="14" spans="3:5" ht="12.75">
      <c r="C14" s="83"/>
      <c r="D14" s="111" t="s">
        <v>131</v>
      </c>
      <c r="E14" s="84"/>
    </row>
    <row r="15" spans="1:5" ht="12.75">
      <c r="A15">
        <v>22211200</v>
      </c>
      <c r="C15" s="20">
        <v>2</v>
      </c>
      <c r="D15" s="112" t="s">
        <v>129</v>
      </c>
      <c r="E15" s="22">
        <v>400</v>
      </c>
    </row>
    <row r="16" spans="1:5" ht="25.5">
      <c r="A16">
        <v>22211200</v>
      </c>
      <c r="C16" s="83">
        <v>3</v>
      </c>
      <c r="D16" s="75" t="s">
        <v>155</v>
      </c>
      <c r="E16" s="22">
        <v>3500</v>
      </c>
    </row>
    <row r="17" spans="1:5" ht="12.75">
      <c r="A17">
        <v>22311200</v>
      </c>
      <c r="C17" s="83">
        <v>4</v>
      </c>
      <c r="D17" s="1" t="s">
        <v>138</v>
      </c>
      <c r="E17" s="22">
        <v>2400</v>
      </c>
    </row>
    <row r="18" spans="1:5" ht="12.75">
      <c r="A18">
        <v>22211200</v>
      </c>
      <c r="C18" s="83">
        <v>5</v>
      </c>
      <c r="D18" s="104" t="s">
        <v>120</v>
      </c>
      <c r="E18" s="84">
        <v>400</v>
      </c>
    </row>
    <row r="19" spans="1:5" ht="12.75">
      <c r="A19">
        <v>22211200</v>
      </c>
      <c r="C19" s="83">
        <v>6</v>
      </c>
      <c r="D19" s="91" t="s">
        <v>130</v>
      </c>
      <c r="E19" s="85">
        <v>1000</v>
      </c>
    </row>
    <row r="20" spans="1:5" ht="12.75">
      <c r="A20">
        <v>22211200</v>
      </c>
      <c r="C20" s="83">
        <v>7</v>
      </c>
      <c r="D20" s="12" t="s">
        <v>92</v>
      </c>
      <c r="E20" s="22">
        <v>2100</v>
      </c>
    </row>
    <row r="21" spans="1:5" ht="25.5">
      <c r="A21">
        <v>22154900</v>
      </c>
      <c r="C21" s="77">
        <v>8</v>
      </c>
      <c r="D21" s="89" t="s">
        <v>125</v>
      </c>
      <c r="E21" s="86">
        <v>300</v>
      </c>
    </row>
    <row r="22" spans="3:5" ht="12.75">
      <c r="C22" s="82"/>
      <c r="D22" s="101"/>
      <c r="E22" s="85"/>
    </row>
    <row r="23" spans="1:5" ht="12.75">
      <c r="A23">
        <v>22211100</v>
      </c>
      <c r="C23" s="77"/>
      <c r="D23" s="109"/>
      <c r="E23" s="86"/>
    </row>
    <row r="24" spans="1:5" ht="25.5">
      <c r="A24">
        <v>22211200</v>
      </c>
      <c r="C24" s="83">
        <v>9</v>
      </c>
      <c r="D24" s="102" t="s">
        <v>140</v>
      </c>
      <c r="E24" s="103">
        <v>2249.3</v>
      </c>
    </row>
    <row r="25" spans="1:5" ht="12.75">
      <c r="A25">
        <v>22251100</v>
      </c>
      <c r="C25" s="83">
        <v>10</v>
      </c>
      <c r="D25" s="98" t="s">
        <v>119</v>
      </c>
      <c r="E25" s="84">
        <v>1900</v>
      </c>
    </row>
    <row r="26" spans="1:5" ht="12.75">
      <c r="A26">
        <v>22211200</v>
      </c>
      <c r="C26" s="83">
        <v>11</v>
      </c>
      <c r="D26" s="75" t="s">
        <v>38</v>
      </c>
      <c r="E26" s="78">
        <v>3000</v>
      </c>
    </row>
    <row r="27" spans="1:5" ht="12.75">
      <c r="A27">
        <v>22154900</v>
      </c>
      <c r="C27" s="83">
        <v>12</v>
      </c>
      <c r="D27" s="75" t="s">
        <v>133</v>
      </c>
      <c r="E27" s="78">
        <v>1100</v>
      </c>
    </row>
    <row r="28" spans="1:5" ht="12.75">
      <c r="A28">
        <v>22154900</v>
      </c>
      <c r="C28" s="83">
        <v>13</v>
      </c>
      <c r="D28" s="75" t="s">
        <v>148</v>
      </c>
      <c r="E28" s="78">
        <v>1100</v>
      </c>
    </row>
    <row r="29" spans="1:5" ht="12.75">
      <c r="A29">
        <v>22154900</v>
      </c>
      <c r="C29" s="83">
        <v>14</v>
      </c>
      <c r="D29" s="75" t="s">
        <v>153</v>
      </c>
      <c r="E29" s="78">
        <v>1200</v>
      </c>
    </row>
    <row r="30" spans="1:5" ht="12.75">
      <c r="A30">
        <v>22154900</v>
      </c>
      <c r="C30" s="83">
        <v>15</v>
      </c>
      <c r="D30" s="75" t="s">
        <v>152</v>
      </c>
      <c r="E30" s="78">
        <v>1000</v>
      </c>
    </row>
    <row r="31" spans="3:5" ht="12.75">
      <c r="C31" s="20"/>
      <c r="D31" s="18" t="s">
        <v>6</v>
      </c>
      <c r="E31" s="58">
        <f>SUM(E11:E30)</f>
        <v>50649.3</v>
      </c>
    </row>
    <row r="32" spans="3:5" ht="12.75">
      <c r="C32" s="20"/>
      <c r="D32" s="80" t="s">
        <v>121</v>
      </c>
      <c r="E32" s="23"/>
    </row>
    <row r="33" spans="1:5" ht="12.75">
      <c r="A33">
        <v>31112290</v>
      </c>
      <c r="C33" s="20">
        <v>16</v>
      </c>
      <c r="D33" s="81" t="s">
        <v>132</v>
      </c>
      <c r="E33" s="13">
        <v>3000</v>
      </c>
    </row>
    <row r="34" spans="1:5" ht="12.75">
      <c r="A34">
        <v>31113390</v>
      </c>
      <c r="C34" s="20">
        <v>17</v>
      </c>
      <c r="D34" s="81" t="s">
        <v>144</v>
      </c>
      <c r="E34" s="13">
        <v>100</v>
      </c>
    </row>
    <row r="35" spans="1:5" ht="12.75">
      <c r="A35" s="65">
        <v>31113390</v>
      </c>
      <c r="C35" s="20">
        <v>18</v>
      </c>
      <c r="D35" s="81" t="s">
        <v>143</v>
      </c>
      <c r="E35" s="13">
        <v>100</v>
      </c>
    </row>
    <row r="36" spans="1:5" ht="12.75">
      <c r="A36" s="114">
        <v>31113320</v>
      </c>
      <c r="C36" s="20">
        <v>19</v>
      </c>
      <c r="D36" s="108" t="s">
        <v>126</v>
      </c>
      <c r="E36" s="76">
        <v>8000</v>
      </c>
    </row>
    <row r="37" spans="1:5" ht="12.75">
      <c r="A37" s="114">
        <v>31112390</v>
      </c>
      <c r="B37" s="94"/>
      <c r="C37" s="20">
        <v>20</v>
      </c>
      <c r="D37" s="20" t="s">
        <v>137</v>
      </c>
      <c r="E37" s="21">
        <v>1200</v>
      </c>
    </row>
    <row r="38" spans="1:5" ht="12.75">
      <c r="A38" s="114">
        <v>31113390</v>
      </c>
      <c r="C38" s="20">
        <v>21</v>
      </c>
      <c r="D38" s="99" t="s">
        <v>147</v>
      </c>
      <c r="E38" s="100">
        <v>1000</v>
      </c>
    </row>
    <row r="39" spans="1:5" ht="12.75">
      <c r="A39" s="114">
        <v>31112390</v>
      </c>
      <c r="C39" s="20">
        <v>22</v>
      </c>
      <c r="D39" s="20" t="s">
        <v>139</v>
      </c>
      <c r="E39" s="21">
        <v>300</v>
      </c>
    </row>
    <row r="40" spans="1:5" ht="12.75">
      <c r="A40" s="114">
        <v>31113390</v>
      </c>
      <c r="C40" s="20">
        <v>23</v>
      </c>
      <c r="D40" s="20" t="s">
        <v>157</v>
      </c>
      <c r="E40" s="21">
        <v>600</v>
      </c>
    </row>
    <row r="41" spans="1:5" ht="12.75">
      <c r="A41" s="114">
        <v>31113390</v>
      </c>
      <c r="C41" s="20">
        <v>24</v>
      </c>
      <c r="D41" s="20" t="s">
        <v>142</v>
      </c>
      <c r="E41" s="21">
        <v>400</v>
      </c>
    </row>
    <row r="42" spans="1:5" ht="12.75">
      <c r="A42" s="114">
        <v>31112390</v>
      </c>
      <c r="B42" s="71"/>
      <c r="C42" s="20">
        <v>25</v>
      </c>
      <c r="D42" s="93" t="s">
        <v>136</v>
      </c>
      <c r="E42" s="23">
        <v>3500</v>
      </c>
    </row>
    <row r="43" spans="1:5" ht="12.75">
      <c r="A43" s="65"/>
      <c r="C43" s="10"/>
      <c r="D43" s="18" t="s">
        <v>128</v>
      </c>
      <c r="E43" s="19">
        <f>SUM(E33:E42)</f>
        <v>18200</v>
      </c>
    </row>
    <row r="44" spans="3:5" ht="12.75">
      <c r="C44" s="10"/>
      <c r="D44" s="79" t="s">
        <v>122</v>
      </c>
      <c r="E44" s="19"/>
    </row>
    <row r="45" spans="1:5" ht="12.75">
      <c r="A45">
        <v>31123290</v>
      </c>
      <c r="C45" s="10">
        <v>26</v>
      </c>
      <c r="D45" s="81" t="s">
        <v>127</v>
      </c>
      <c r="E45" s="21">
        <v>100</v>
      </c>
    </row>
    <row r="46" spans="1:5" ht="12.75">
      <c r="A46">
        <v>31123290</v>
      </c>
      <c r="C46" s="10">
        <v>27</v>
      </c>
      <c r="D46" s="81" t="s">
        <v>141</v>
      </c>
      <c r="E46" s="21">
        <v>1200</v>
      </c>
    </row>
    <row r="47" spans="3:5" ht="12.75">
      <c r="C47" s="10"/>
      <c r="D47" s="62" t="s">
        <v>128</v>
      </c>
      <c r="E47" s="58">
        <f>SUM(E45:E46)</f>
        <v>1300</v>
      </c>
    </row>
    <row r="48" spans="3:5" ht="12.75">
      <c r="C48" s="10"/>
      <c r="D48" s="62" t="s">
        <v>8</v>
      </c>
      <c r="E48" s="58">
        <f>E31+E43+E47</f>
        <v>70149.3</v>
      </c>
    </row>
    <row r="49" spans="3:5" ht="12.75">
      <c r="C49" s="87"/>
      <c r="D49" s="105"/>
      <c r="E49" s="106"/>
    </row>
    <row r="50" spans="3:5" ht="12.75">
      <c r="C50" s="87" t="s">
        <v>146</v>
      </c>
      <c r="D50" s="105"/>
      <c r="E50" s="106"/>
    </row>
    <row r="51" spans="3:5" ht="12.75">
      <c r="C51" s="87" t="s">
        <v>154</v>
      </c>
      <c r="D51" s="105"/>
      <c r="E51" s="106"/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2017-04-14T13:28:20Z</cp:lastPrinted>
  <dcterms:created xsi:type="dcterms:W3CDTF">2011-12-28T08:47:28Z</dcterms:created>
  <dcterms:modified xsi:type="dcterms:W3CDTF">2017-04-20T04:10:42Z</dcterms:modified>
  <cp:category/>
  <cp:version/>
  <cp:contentType/>
  <cp:contentStatus/>
</cp:coreProperties>
</file>